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visual studios\FT Excel Add-in\templates\"/>
    </mc:Choice>
  </mc:AlternateContent>
  <xr:revisionPtr revIDLastSave="0" documentId="13_ncr:1_{84BF0F96-B505-4856-8EDB-4E30794EF0C8}" xr6:coauthVersionLast="47" xr6:coauthVersionMax="47" xr10:uidLastSave="{00000000-0000-0000-0000-000000000000}"/>
  <bookViews>
    <workbookView xWindow="-110" yWindow="-110" windowWidth="38620" windowHeight="21100" xr2:uid="{1CFDEA53-A62E-4760-ACD8-245507B8A5C9}"/>
  </bookViews>
  <sheets>
    <sheet name="Cover" sheetId="3" r:id="rId1"/>
    <sheet name="Rebalance + Inves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5" i="2" l="1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P35" i="2"/>
  <c r="P34" i="2"/>
  <c r="P33" i="2"/>
  <c r="P32" i="2"/>
  <c r="P31" i="2"/>
  <c r="P30" i="2"/>
  <c r="P29" i="2"/>
  <c r="P28" i="2"/>
  <c r="P27" i="2"/>
  <c r="P26" i="2"/>
  <c r="P25" i="2"/>
  <c r="P24" i="2"/>
  <c r="P23" i="2"/>
  <c r="P22" i="2"/>
  <c r="P21" i="2"/>
  <c r="P20" i="2"/>
  <c r="P19" i="2"/>
  <c r="P18" i="2"/>
  <c r="P17" i="2"/>
  <c r="P1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J36" i="2"/>
  <c r="H35" i="2"/>
  <c r="D35" i="2"/>
  <c r="F35" i="2" s="1"/>
  <c r="C35" i="2"/>
  <c r="H34" i="2"/>
  <c r="D34" i="2"/>
  <c r="F34" i="2" s="1"/>
  <c r="C34" i="2"/>
  <c r="H33" i="2"/>
  <c r="D33" i="2"/>
  <c r="F33" i="2" s="1"/>
  <c r="C33" i="2"/>
  <c r="H32" i="2"/>
  <c r="D32" i="2"/>
  <c r="F32" i="2" s="1"/>
  <c r="C32" i="2"/>
  <c r="H31" i="2"/>
  <c r="D31" i="2"/>
  <c r="F31" i="2" s="1"/>
  <c r="C31" i="2"/>
  <c r="H30" i="2"/>
  <c r="D30" i="2"/>
  <c r="F30" i="2" s="1"/>
  <c r="C30" i="2"/>
  <c r="H29" i="2"/>
  <c r="D29" i="2"/>
  <c r="F29" i="2" s="1"/>
  <c r="C29" i="2"/>
  <c r="H28" i="2"/>
  <c r="D28" i="2"/>
  <c r="F28" i="2" s="1"/>
  <c r="C28" i="2"/>
  <c r="H27" i="2"/>
  <c r="D27" i="2"/>
  <c r="F27" i="2" s="1"/>
  <c r="C27" i="2"/>
  <c r="H26" i="2"/>
  <c r="D26" i="2"/>
  <c r="F26" i="2" s="1"/>
  <c r="C26" i="2"/>
  <c r="H25" i="2"/>
  <c r="D25" i="2"/>
  <c r="F25" i="2" s="1"/>
  <c r="C25" i="2"/>
  <c r="H24" i="2"/>
  <c r="D24" i="2"/>
  <c r="F24" i="2" s="1"/>
  <c r="C24" i="2"/>
  <c r="H23" i="2"/>
  <c r="D23" i="2"/>
  <c r="F23" i="2" s="1"/>
  <c r="C23" i="2"/>
  <c r="H22" i="2"/>
  <c r="D22" i="2"/>
  <c r="F22" i="2" s="1"/>
  <c r="C22" i="2"/>
  <c r="H21" i="2"/>
  <c r="D21" i="2"/>
  <c r="F21" i="2" s="1"/>
  <c r="C21" i="2"/>
  <c r="H20" i="2"/>
  <c r="D20" i="2"/>
  <c r="F20" i="2" s="1"/>
  <c r="C20" i="2"/>
  <c r="H19" i="2"/>
  <c r="D19" i="2"/>
  <c r="F19" i="2" s="1"/>
  <c r="C19" i="2"/>
  <c r="H18" i="2"/>
  <c r="D18" i="2"/>
  <c r="F18" i="2" s="1"/>
  <c r="C18" i="2"/>
  <c r="H17" i="2"/>
  <c r="D17" i="2"/>
  <c r="F17" i="2" s="1"/>
  <c r="C17" i="2"/>
  <c r="H16" i="2"/>
  <c r="D16" i="2"/>
  <c r="F16" i="2" s="1"/>
  <c r="C16" i="2"/>
  <c r="H15" i="2"/>
  <c r="D15" i="2"/>
  <c r="F15" i="2" s="1"/>
  <c r="C15" i="2"/>
  <c r="H14" i="2"/>
  <c r="D14" i="2"/>
  <c r="F14" i="2" s="1"/>
  <c r="C14" i="2"/>
  <c r="H13" i="2"/>
  <c r="D13" i="2"/>
  <c r="F13" i="2" s="1"/>
  <c r="C13" i="2"/>
  <c r="H12" i="2"/>
  <c r="D12" i="2"/>
  <c r="F12" i="2" s="1"/>
  <c r="C12" i="2"/>
  <c r="H11" i="2"/>
  <c r="D11" i="2"/>
  <c r="F11" i="2" s="1"/>
  <c r="C11" i="2"/>
  <c r="H10" i="2"/>
  <c r="D10" i="2"/>
  <c r="F10" i="2" s="1"/>
  <c r="C10" i="2"/>
  <c r="H9" i="2"/>
  <c r="D9" i="2"/>
  <c r="F9" i="2" s="1"/>
  <c r="C9" i="2"/>
  <c r="H8" i="2"/>
  <c r="D8" i="2"/>
  <c r="F8" i="2" s="1"/>
  <c r="C8" i="2"/>
  <c r="F7" i="2"/>
  <c r="F36" i="2" l="1"/>
  <c r="G26" i="2"/>
  <c r="G24" i="2"/>
  <c r="G34" i="2"/>
  <c r="G19" i="2"/>
  <c r="G28" i="2"/>
  <c r="G17" i="2"/>
  <c r="G23" i="2"/>
  <c r="G18" i="2"/>
  <c r="D4" i="2"/>
  <c r="G8" i="2" s="1"/>
  <c r="G15" i="2" l="1"/>
  <c r="G9" i="2"/>
  <c r="G12" i="2"/>
  <c r="G10" i="2"/>
  <c r="G13" i="2"/>
  <c r="G33" i="2"/>
  <c r="G30" i="2"/>
  <c r="G27" i="2"/>
  <c r="G16" i="2"/>
  <c r="G25" i="2"/>
  <c r="G29" i="2"/>
  <c r="G22" i="2"/>
  <c r="G14" i="2"/>
  <c r="G20" i="2"/>
  <c r="G11" i="2"/>
  <c r="G35" i="2"/>
  <c r="G32" i="2"/>
  <c r="G31" i="2"/>
  <c r="G21" i="2"/>
  <c r="G7" i="2" l="1"/>
  <c r="G36" i="2" s="1"/>
  <c r="K4" i="2"/>
  <c r="K7" i="2" l="1"/>
  <c r="L7" i="2" s="1"/>
  <c r="K31" i="2"/>
  <c r="K20" i="2"/>
  <c r="K9" i="2"/>
  <c r="L9" i="2" s="1"/>
  <c r="K33" i="2"/>
  <c r="K22" i="2"/>
  <c r="K11" i="2"/>
  <c r="L11" i="2" s="1"/>
  <c r="K35" i="2"/>
  <c r="K24" i="2"/>
  <c r="K13" i="2"/>
  <c r="L13" i="2" s="1"/>
  <c r="K26" i="2"/>
  <c r="K15" i="2"/>
  <c r="L15" i="2" s="1"/>
  <c r="K17" i="2"/>
  <c r="K28" i="2"/>
  <c r="K30" i="2"/>
  <c r="K19" i="2"/>
  <c r="K10" i="2"/>
  <c r="L10" i="2" s="1"/>
  <c r="K12" i="2"/>
  <c r="L12" i="2" s="1"/>
  <c r="K32" i="2"/>
  <c r="K21" i="2"/>
  <c r="K16" i="2"/>
  <c r="K34" i="2"/>
  <c r="K23" i="2"/>
  <c r="K25" i="2"/>
  <c r="K14" i="2"/>
  <c r="L14" i="2" s="1"/>
  <c r="K27" i="2"/>
  <c r="K29" i="2"/>
  <c r="K18" i="2"/>
  <c r="K8" i="2"/>
  <c r="L8" i="2" s="1"/>
  <c r="O10" i="2" l="1"/>
  <c r="P10" i="2"/>
  <c r="Q10" i="2" s="1"/>
  <c r="O15" i="2"/>
  <c r="P15" i="2"/>
  <c r="Q15" i="2" s="1"/>
  <c r="O11" i="2"/>
  <c r="P11" i="2"/>
  <c r="Q11" i="2" s="1"/>
  <c r="O9" i="2"/>
  <c r="P9" i="2"/>
  <c r="Q9" i="2" s="1"/>
  <c r="O12" i="2"/>
  <c r="P12" i="2"/>
  <c r="Q12" i="2" s="1"/>
  <c r="O13" i="2"/>
  <c r="P13" i="2"/>
  <c r="Q13" i="2" s="1"/>
  <c r="O8" i="2"/>
  <c r="P8" i="2"/>
  <c r="Q8" i="2" s="1"/>
  <c r="O14" i="2"/>
  <c r="P14" i="2"/>
  <c r="Q14" i="2" s="1"/>
  <c r="Q36" i="2" a="1"/>
  <c r="Q36" i="2" s="1"/>
  <c r="Q38" i="2" s="1"/>
  <c r="K36" i="2"/>
  <c r="M10" i="2"/>
  <c r="M21" i="2"/>
  <c r="M32" i="2"/>
  <c r="M34" i="2"/>
  <c r="M11" i="2"/>
  <c r="M16" i="2"/>
  <c r="M15" i="2"/>
  <c r="M24" i="2"/>
  <c r="M22" i="2"/>
  <c r="M30" i="2"/>
  <c r="M33" i="2"/>
  <c r="M19" i="2"/>
  <c r="M13" i="2"/>
  <c r="M9" i="2"/>
  <c r="M17" i="2"/>
  <c r="M35" i="2"/>
  <c r="M20" i="2"/>
  <c r="M12" i="2"/>
  <c r="M26" i="2"/>
  <c r="M18" i="2"/>
  <c r="M14" i="2"/>
  <c r="M31" i="2"/>
  <c r="M28" i="2"/>
  <c r="M29" i="2"/>
  <c r="M27" i="2"/>
  <c r="M25" i="2"/>
  <c r="M23" i="2"/>
  <c r="M8" i="2"/>
  <c r="Q37" i="2" l="1"/>
  <c r="P7" i="2"/>
  <c r="Q7" i="2" s="1"/>
  <c r="M7" i="2"/>
  <c r="M36" i="2" s="1"/>
  <c r="O7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<sst xmlns="http://schemas.openxmlformats.org/spreadsheetml/2006/main" count="56" uniqueCount="55">
  <si>
    <t>Ticker</t>
  </si>
  <si>
    <t>Name</t>
  </si>
  <si>
    <t>Price</t>
  </si>
  <si>
    <t>Shares</t>
  </si>
  <si>
    <t>Cash Balance</t>
  </si>
  <si>
    <t>IVV</t>
  </si>
  <si>
    <t>USMV</t>
  </si>
  <si>
    <t>IEMG</t>
  </si>
  <si>
    <t>IXN</t>
  </si>
  <si>
    <t>GOVT</t>
  </si>
  <si>
    <t>NEAR</t>
  </si>
  <si>
    <t>TLT</t>
  </si>
  <si>
    <t>IGIB</t>
  </si>
  <si>
    <t>Total</t>
  </si>
  <si>
    <t>Portfolio Rebalance + Invest</t>
  </si>
  <si>
    <t>Current Account Value</t>
  </si>
  <si>
    <t>Capital to Add</t>
  </si>
  <si>
    <t>New Total</t>
  </si>
  <si>
    <t>CURRENT PORTFOLIO</t>
  </si>
  <si>
    <t>TARGET ALLOCATION</t>
  </si>
  <si>
    <t>ACTION PLAN</t>
  </si>
  <si>
    <t>$ Value</t>
  </si>
  <si>
    <t>Weight</t>
  </si>
  <si>
    <t>Exp. Ratio</t>
  </si>
  <si>
    <t>Target Wt.</t>
  </si>
  <si>
    <t>Target $ Value</t>
  </si>
  <si>
    <t>Target Shares</t>
  </si>
  <si>
    <t>Wt. Check</t>
  </si>
  <si>
    <t>$ Amount</t>
  </si>
  <si>
    <t>Cash</t>
  </si>
  <si>
    <t>Direction</t>
  </si>
  <si>
    <t>Net $ Deployed</t>
  </si>
  <si>
    <t>Fractional Shares?</t>
  </si>
  <si>
    <t>No</t>
  </si>
  <si>
    <t>Residual Cash</t>
  </si>
  <si>
    <t>INVESTORS FASTTRACK</t>
  </si>
  <si>
    <t>Portfolio Reallocation Template</t>
  </si>
  <si>
    <t>Rebalance your portfolio to target allocations and generate a clear action plan.</t>
  </si>
  <si>
    <t>How It Works</t>
  </si>
  <si>
    <t>①  Enter your current holdings — tickers, share counts, and cash balance</t>
  </si>
  <si>
    <t>②  Set your target allocation weights for each position</t>
  </si>
  <si>
    <t>③  Enter the amount of new capital to invest (or leave at $0 for a pure rebalance)</t>
  </si>
  <si>
    <t>④  The template calculates exact share trades needed to hit your targets</t>
  </si>
  <si>
    <t>⑤  Review the Action Plan — every BUY and SELL with share counts and dollar amounts</t>
  </si>
  <si>
    <t>Key Features</t>
  </si>
  <si>
    <t>▸  Live pricing — ETF prices pull automatically via FastTrack data feeds</t>
  </si>
  <si>
    <t>▸  Fractional shares toggle — switch between whole and fractional share trading</t>
  </si>
  <si>
    <t>▸  Supports up to 29 positions plus cash</t>
  </si>
  <si>
    <t>▸  Automatic weight checking — verify target allocations sum to 100%</t>
  </si>
  <si>
    <t>▸  Net deployment tracking with residual cash display for rounding differences</t>
  </si>
  <si>
    <t>Input Legend</t>
  </si>
  <si>
    <t>Blue text on light blue background  =  Editable input (tickers, shares, target weights, capital to add)</t>
  </si>
  <si>
    <t>Black text  =  Calculated value (do not edit — these update automatically)</t>
  </si>
  <si>
    <t>Investors FastTrack</t>
  </si>
  <si>
    <t>fasttrack.net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</si>
</sst>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&quot;$&quot;#,##0.00"/>
    <numFmt numFmtId="165" formatCode="0.0%"/>
    <numFmt numFmtId="166" formatCode="&quot;$&quot;#,##0"/>
    <numFmt numFmtId="167" formatCode="&quot;$&quot;#,##0;\(&quot;$&quot;#,##0\);&quot;-&quot;"/>
    <numFmt numFmtId="168" formatCode="#,##0;\(#,##0\);&quot;-&quot;"/>
  </numFmts>
  <fonts count="1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20"/>
      <color rgb="FF2D3436"/>
      <name val="Aptos"/>
    </font>
    <font>
      <b/>
      <sz val="11"/>
      <color rgb="FF2D3436"/>
      <name val="Aptos"/>
    </font>
    <font>
      <sz val="11"/>
      <color rgb="FF2D3436"/>
      <name val="Aptos"/>
    </font>
    <font>
      <b/>
      <sz val="12"/>
      <color rgb="FF2D3436"/>
      <name val="Aptos"/>
    </font>
    <font>
      <b/>
      <sz val="12"/>
      <color rgb="FF0000FF"/>
      <name val="Aptos"/>
    </font>
    <font>
      <b/>
      <sz val="11"/>
      <color rgb="FFFFFFFF"/>
      <name val="Aptos"/>
    </font>
    <font>
      <sz val="11"/>
      <color rgb="FFFFFFFF"/>
      <name val="Aptos"/>
    </font>
    <font>
      <b/>
      <sz val="10"/>
      <color rgb="FF2D3436"/>
      <name val="Aptos"/>
    </font>
    <font>
      <sz val="11"/>
      <color rgb="FF0000FF"/>
      <name val="Aptos"/>
    </font>
    <font>
      <sz val="11"/>
      <color theme="1"/>
      <name val="Aptos"/>
    </font>
    <font>
      <b/>
      <sz val="11"/>
      <color theme="1"/>
      <name val="Aptos"/>
    </font>
    <font>
      <i/>
      <sz val="10"/>
      <color rgb="FF808080"/>
      <name val="Aptos"/>
    </font>
    <font>
      <b/>
      <sz val="13"/>
      <color rgb="FF636E72"/>
      <name val="Aptos"/>
    </font>
    <font>
      <b/>
      <sz val="28"/>
      <color rgb="FF2D3436"/>
      <name val="Aptos"/>
    </font>
    <font>
      <sz val="12"/>
      <color rgb="FF636E72"/>
      <name val="Aptos"/>
    </font>
    <font>
      <b/>
      <sz val="16"/>
      <color rgb="FF2D3436"/>
      <name val="Aptos"/>
    </font>
  </fonts>
  <fills count="8">
    <fill>
      <patternFill patternType="none"/>
    </fill>
    <fill>
      <patternFill patternType="gray125"/>
    </fill>
    <fill>
      <patternFill patternType="solid">
        <fgColor rgb="FFBF8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BF5FB"/>
        <bgColor indexed="64"/>
      </patternFill>
    </fill>
    <fill>
      <patternFill patternType="solid">
        <fgColor rgb="FF2D3436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FAFAFA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rgb="FF2D3436"/>
      </bottom>
      <diagonal/>
    </border>
    <border>
      <left/>
      <right/>
      <top/>
      <bottom style="thin">
        <color rgb="FFB2BEC3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8">
    <xf numFmtId="0" fontId="0" fillId="0" borderId="0" xfId="0"/>
    <xf numFmtId="166" fontId="0" fillId="0" borderId="0" xfId="0" applyNumberFormat="1"/>
    <xf numFmtId="0" fontId="0" fillId="2" borderId="0" xfId="0" applyFill="1"/>
    <xf numFmtId="0" fontId="3" fillId="3" borderId="0" xfId="0" applyFont="1" applyFill="1"/>
    <xf numFmtId="0" fontId="4" fillId="3" borderId="0" xfId="0" applyFont="1" applyFill="1"/>
    <xf numFmtId="0" fontId="5" fillId="3" borderId="0" xfId="0" applyFont="1" applyFill="1"/>
    <xf numFmtId="166" fontId="6" fillId="3" borderId="0" xfId="0" applyNumberFormat="1" applyFont="1" applyFill="1"/>
    <xf numFmtId="166" fontId="7" fillId="4" borderId="0" xfId="0" applyNumberFormat="1" applyFont="1" applyFill="1"/>
    <xf numFmtId="0" fontId="8" fillId="5" borderId="0" xfId="0" applyFont="1" applyFill="1" applyAlignment="1">
      <alignment horizontal="left"/>
    </xf>
    <xf numFmtId="0" fontId="9" fillId="5" borderId="0" xfId="0" applyFont="1" applyFill="1"/>
    <xf numFmtId="0" fontId="10" fillId="6" borderId="1" xfId="0" applyFont="1" applyFill="1" applyBorder="1" applyAlignment="1">
      <alignment horizontal="center"/>
    </xf>
    <xf numFmtId="0" fontId="11" fillId="4" borderId="0" xfId="0" applyFont="1" applyFill="1"/>
    <xf numFmtId="164" fontId="5" fillId="3" borderId="0" xfId="0" applyNumberFormat="1" applyFont="1" applyFill="1" applyAlignment="1">
      <alignment horizontal="center"/>
    </xf>
    <xf numFmtId="3" fontId="11" fillId="4" borderId="0" xfId="0" applyNumberFormat="1" applyFont="1" applyFill="1" applyAlignment="1">
      <alignment horizontal="center"/>
    </xf>
    <xf numFmtId="166" fontId="5" fillId="3" borderId="0" xfId="0" applyNumberFormat="1" applyFont="1" applyFill="1" applyAlignment="1">
      <alignment horizontal="center"/>
    </xf>
    <xf numFmtId="165" fontId="5" fillId="3" borderId="0" xfId="0" applyNumberFormat="1" applyFont="1" applyFill="1" applyAlignment="1">
      <alignment horizontal="center"/>
    </xf>
    <xf numFmtId="165" fontId="11" fillId="4" borderId="0" xfId="0" applyNumberFormat="1" applyFont="1" applyFill="1" applyAlignment="1">
      <alignment horizontal="center"/>
    </xf>
    <xf numFmtId="3" fontId="5" fillId="3" borderId="0" xfId="0" applyNumberFormat="1" applyFont="1" applyFill="1" applyAlignment="1">
      <alignment horizontal="center"/>
    </xf>
    <xf numFmtId="0" fontId="5" fillId="7" borderId="0" xfId="0" applyFont="1" applyFill="1"/>
    <xf numFmtId="164" fontId="5" fillId="7" borderId="0" xfId="0" applyNumberFormat="1" applyFont="1" applyFill="1" applyAlignment="1">
      <alignment horizontal="center"/>
    </xf>
    <xf numFmtId="166" fontId="5" fillId="7" borderId="0" xfId="0" applyNumberFormat="1" applyFont="1" applyFill="1" applyAlignment="1">
      <alignment horizontal="center"/>
    </xf>
    <xf numFmtId="165" fontId="5" fillId="7" borderId="0" xfId="0" applyNumberFormat="1" applyFont="1" applyFill="1" applyAlignment="1">
      <alignment horizontal="center"/>
    </xf>
    <xf numFmtId="10" fontId="5" fillId="7" borderId="0" xfId="0" applyNumberFormat="1" applyFont="1" applyFill="1" applyAlignment="1">
      <alignment horizontal="center"/>
    </xf>
    <xf numFmtId="3" fontId="5" fillId="7" borderId="0" xfId="0" applyNumberFormat="1" applyFont="1" applyFill="1" applyAlignment="1">
      <alignment horizontal="center"/>
    </xf>
    <xf numFmtId="10" fontId="5" fillId="3" borderId="0" xfId="0" applyNumberFormat="1" applyFont="1" applyFill="1" applyAlignment="1">
      <alignment horizontal="center"/>
    </xf>
    <xf numFmtId="168" fontId="13" fillId="3" borderId="0" xfId="0" applyNumberFormat="1" applyFont="1" applyFill="1" applyAlignment="1">
      <alignment horizontal="center"/>
    </xf>
    <xf numFmtId="168" fontId="13" fillId="7" borderId="0" xfId="0" applyNumberFormat="1" applyFont="1" applyFill="1" applyAlignment="1">
      <alignment horizontal="center"/>
    </xf>
    <xf numFmtId="0" fontId="0" fillId="3" borderId="0" xfId="0" applyFill="1"/>
    <xf numFmtId="0" fontId="14" fillId="3" borderId="0" xfId="0" applyFont="1" applyFill="1" applyAlignment="1">
      <alignment horizontal="center"/>
    </xf>
    <xf numFmtId="166" fontId="14" fillId="3" borderId="0" xfId="0" applyNumberFormat="1" applyFont="1" applyFill="1" applyAlignment="1">
      <alignment horizontal="center"/>
    </xf>
    <xf numFmtId="0" fontId="5" fillId="3" borderId="0" xfId="0" applyFont="1" applyFill="1" applyBorder="1"/>
    <xf numFmtId="164" fontId="5" fillId="3" borderId="0" xfId="0" applyNumberFormat="1" applyFont="1" applyFill="1" applyBorder="1" applyAlignment="1">
      <alignment horizontal="center"/>
    </xf>
    <xf numFmtId="3" fontId="11" fillId="4" borderId="0" xfId="0" applyNumberFormat="1" applyFont="1" applyFill="1" applyBorder="1" applyAlignment="1">
      <alignment horizontal="center"/>
    </xf>
    <xf numFmtId="166" fontId="5" fillId="3" borderId="0" xfId="0" applyNumberFormat="1" applyFont="1" applyFill="1" applyBorder="1" applyAlignment="1">
      <alignment horizontal="center"/>
    </xf>
    <xf numFmtId="165" fontId="5" fillId="3" borderId="0" xfId="0" applyNumberFormat="1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10" fillId="6" borderId="0" xfId="0" applyFont="1" applyFill="1" applyBorder="1" applyAlignment="1">
      <alignment horizontal="center"/>
    </xf>
    <xf numFmtId="165" fontId="11" fillId="4" borderId="0" xfId="0" applyNumberFormat="1" applyFont="1" applyFill="1" applyBorder="1" applyAlignment="1">
      <alignment horizontal="center"/>
    </xf>
    <xf numFmtId="3" fontId="5" fillId="3" borderId="0" xfId="0" applyNumberFormat="1" applyFont="1" applyFill="1" applyBorder="1" applyAlignment="1">
      <alignment horizontal="center"/>
    </xf>
    <xf numFmtId="168" fontId="13" fillId="3" borderId="0" xfId="0" applyNumberFormat="1" applyFont="1" applyFill="1" applyBorder="1" applyAlignment="1">
      <alignment horizontal="center"/>
    </xf>
    <xf numFmtId="0" fontId="4" fillId="3" borderId="0" xfId="0" applyFont="1" applyFill="1" applyBorder="1"/>
    <xf numFmtId="0" fontId="4" fillId="3" borderId="0" xfId="0" applyFont="1" applyFill="1" applyBorder="1" applyAlignment="1">
      <alignment horizontal="center"/>
    </xf>
    <xf numFmtId="166" fontId="4" fillId="3" borderId="0" xfId="0" applyNumberFormat="1" applyFont="1" applyFill="1" applyBorder="1" applyAlignment="1">
      <alignment horizontal="center"/>
    </xf>
    <xf numFmtId="165" fontId="4" fillId="3" borderId="0" xfId="0" applyNumberFormat="1" applyFont="1" applyFill="1" applyBorder="1" applyAlignment="1">
      <alignment horizontal="center"/>
    </xf>
    <xf numFmtId="0" fontId="11" fillId="4" borderId="0" xfId="0" applyFont="1" applyFill="1" applyBorder="1"/>
    <xf numFmtId="10" fontId="5" fillId="3" borderId="0" xfId="0" applyNumberFormat="1" applyFont="1" applyFill="1" applyBorder="1" applyAlignment="1">
      <alignment horizontal="center"/>
    </xf>
    <xf numFmtId="167" fontId="4" fillId="3" borderId="0" xfId="0" applyNumberFormat="1" applyFont="1" applyFill="1" applyBorder="1" applyAlignment="1">
      <alignment horizontal="center"/>
    </xf>
    <xf numFmtId="0" fontId="12" fillId="3" borderId="0" xfId="0" applyFont="1" applyFill="1"/>
    <xf numFmtId="0" fontId="2" fillId="3" borderId="0" xfId="0" applyFont="1" applyFill="1"/>
    <xf numFmtId="0" fontId="4" fillId="3" borderId="0" xfId="0" applyFont="1" applyFill="1" applyAlignment="1">
      <alignment horizontal="right"/>
    </xf>
    <xf numFmtId="0" fontId="7" fillId="4" borderId="0" xfId="0" applyFont="1" applyFill="1" applyAlignment="1">
      <alignment horizontal="center"/>
    </xf>
    <xf numFmtId="0" fontId="15" fillId="3" borderId="0" xfId="0" applyFont="1" applyFill="1"/>
    <xf numFmtId="0" fontId="16" fillId="3" borderId="0" xfId="0" applyFont="1" applyFill="1"/>
    <xf numFmtId="0" fontId="17" fillId="3" borderId="0" xfId="0" applyFont="1" applyFill="1"/>
    <xf numFmtId="0" fontId="18" fillId="3" borderId="0" xfId="0" applyFont="1" applyFill="1"/>
    <xf numFmtId="0" fontId="6" fillId="3" borderId="0" xfId="0" applyFont="1" applyFill="1"/>
    <xf numFmtId="0" fontId="1" fillId="3" borderId="0" xfId="1" applyFill="1"/>
    <xf numFmtId="0" fontId="0" fillId="3" borderId="2" xfId="0" applyFill="1" applyBorder="1"/>
  </cellXfs>
  <cellStyles count="2">
    <cellStyle name="Hyperlink" xfId="1" builtinId="8"/>
    <cellStyle name="Normal" xfId="0" builtinId="0"/>
  </cellStyles>
  <dxfs count="4">
    <dxf>
      <font>
        <color rgb="FFE74C3C"/>
      </font>
    </dxf>
    <dxf>
      <font>
        <color rgb="FF27AE60"/>
      </font>
    </dxf>
    <dxf>
      <font>
        <b/>
        <i val="0"/>
        <color rgb="FFC00000"/>
      </font>
    </dxf>
    <dxf>
      <font>
        <b/>
        <i val="0"/>
        <color rgb="FF54823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  <wetp:taskpane dockstate="right" visibility="0" width="525" row="5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C09B255D-61A2-4FD4-B3E0-10243C5FD2A2}">
  <we:reference id="wa200001360" version="1.0.0.0" store="en-US" storeType="OMEX"/>
  <we:alternateReferences>
    <we:reference id="wa200001360" version="1.0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_xldudf_FASTTRACK_INFO</we:customFunctionIds>
        <we:customFunctionIds>_xldudf_FASTTRACK_QUOTE</we:customFunctionIds>
        <we:customFunctionIds>_xldudf_FASTTRACK_STAT</we:customFunctionIds>
        <we:customFunctionIds>_xldudf_FASTTRACK_EXPORT</we:customFunctionIds>
        <we:customFunctionIds>_xldudf_FASTTRACK_DATECALC</we:customFunctionIds>
        <we:customFunctionIds>_xldudf_FASTTRACK_ANNRETURN</we:customFunctionIds>
        <we:customFunctionIds>_xldudf_FASTTRACK_ALPHA</we:customFunctionIds>
        <we:customFunctionIds>_xldudf_FASTTRACK_BETA</we:customFunctionIds>
        <we:customFunctionIds>_xldudf_FASTTRACK_CATEGORY</we:customFunctionIds>
        <we:customFunctionIds>_xldudf_FASTTRACK_CORR</we:customFunctionIds>
        <we:customFunctionIds>_xldudf_FASTTRACK_DATE2MARKETDAY</we:customFunctionIds>
        <we:customFunctionIds>_xldudf_FASTTRACK_DATE2JULIAN</we:customFunctionIds>
        <we:customFunctionIds>_xldudf_FASTTRACK_DATE2STRING</we:customFunctionIds>
        <we:customFunctionIds>_xldudf_FASTTRACK_DATEMATH</we:customFunctionIds>
        <we:customFunctionIds>_xldudf_FASTTRACK_EXPENSERATIO</we:customFunctionIds>
        <we:customFunctionIds>_xldudf_FASTTRACK_FTALPHA</we:customFunctionIds>
        <we:customFunctionIds>_xldudf_FASTTRACK_FTCLOUDLINK</we:customFunctionIds>
        <we:customFunctionIds>_xldudf_FASTTRACK_MARKETCAP</we:customFunctionIds>
        <we:customFunctionIds>_xldudf_FASTTRACK_MAXDRAWDOWN</we:customFunctionIds>
        <we:customFunctionIds>_xldudf_FASTTRACK_MAXNUMDAYS</we:customFunctionIds>
        <we:customFunctionIds>_xldudf_FASTTRACK_TODAY</we:customFunctionIds>
        <we:customFunctionIds>_xldudf_FASTTRACK_MOVINGAVG</we:customFunctionIds>
        <we:customFunctionIds>_xldudf_FASTTRACK_PRICE</we:customFunctionIds>
        <we:customFunctionIds>_xldudf_FASTTRACK_OPEN</we:customFunctionIds>
        <we:customFunctionIds>_xldudf_FASTTRACK_UNADJPRICE</we:customFunctionIds>
        <we:customFunctionIds>_xldudf_FASTTRACK_LOW</we:customFunctionIds>
        <we:customFunctionIds>_xldudf_FASTTRACK_HIGH</we:customFunctionIds>
        <we:customFunctionIds>_xldudf_FASTTRACK_VOLUME</we:customFunctionIds>
        <we:customFunctionIds>_xldudf_FASTTRACK_RSQUARED</we:customFunctionIds>
        <we:customFunctionIds>_xldudf_FASTTRACK_SORTINO</we:customFunctionIds>
        <we:customFunctionIds>_xldudf_FASTTRACK_SHARESOUTSTANDING</we:customFunctionIds>
        <we:customFunctionIds>_xldudf_FASTTRACK_SECURITYTYPE</we:customFunctionIds>
        <we:customFunctionIds>_xldudf_FASTTRACK_SHARECLASS</we:customFunctionIds>
        <we:customFunctionIds>_xldudf_FASTTRACK_SHARPERATIO</we:customFunctionIds>
        <we:customFunctionIds>_xldudf_FASTTRACK_STARTDATE</we:customFunctionIds>
        <we:customFunctionIds>_xldudf_FASTTRACK_INCEPTION</we:customFunctionIds>
        <we:customFunctionIds>_xldudf_FASTTRACK_STANDARDDEVIATION</we:customFunctionIds>
        <we:customFunctionIds>_xldudf_FASTTRACK_TREYNOR</we:customFunctionIds>
        <we:customFunctionIds>_xldudf_FASTTRACK_SYMNAME</we:customFunctionIds>
        <we:customFunctionIds>_xldudf_FASTTRACK_TOTALRETURN</we:customFunctionIds>
        <we:customFunctionIds>_xldudf_FASTTRACK_ULCERINDEX</we:customFunctionIds>
        <we:customFunctionIds>_xldudf_FASTTRACK_UPI</we:customFunctionIds>
        <we:customFunctionIds>_xldudf_FASTTRACK_YIELD</we:customFunctionIds>
        <we:customFunctionIds>_xldudf_FASTTRACK_EXPORTMOVINGAVG</we:customFunctionIds>
        <we:customFunctionIds>_xldudf_FASTTRACK_EXPORTPRICES</we:customFunctionIds>
        <we:customFunctionIds>_xldudf_FASTTRACK_EXPORTUNADJPRICES</we:customFunctionIds>
        <we:customFunctionIds>_xldudf_FASTTRACK_EXPORTOPENPRICES</we:customFunctionIds>
        <we:customFunctionIds>_xldudf_FASTTRACK_EXPORTLOWPRICES</we:customFunctionIds>
        <we:customFunctionIds>_xldudf_FASTTRACK_EXPORTHIGHPRICES</we:customFunctionIds>
        <we:customFunctionIds>_xldudf_FASTTRACK_EXPORTVOLUMES</we:customFunctionIds>
        <we:customFunctionIds>_xldudf_FASTTRACK_EXPORTSEMIADJPRICES</we:customFunctionIds>
        <we:customFunctionIds>_xldudf_FASTTRACK_EXPORTDATES</we:customFunctionIds>
        <we:customFunctionIds>_xldudf_FASTTRACK_FAMILY</we:customFunctionIds>
        <we:customFunctionIds>_xldudf_FASTTRACK_FAMILYSEARCH</we:customFunctionIds>
        <we:customFunctionIds>_xldudf_FASTTRACK_CLEARCACHE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BFA1FFAD-51D4-43DA-B495-1F492684AA6E}">
  <we:reference id="wa200009404" version="1.0.0.5" store="en-US" storeType="OMEX"/>
  <we:alternateReferences>
    <we:reference id="WA200009404" version="1.0.0.5" store="" storeType="OMEX"/>
  </we:alternateReferences>
  <we:properties>
    <we:property name="Office.AutoShowTaskpaneWithDocument" value="true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fasttrack.ne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3BFDD-1D85-41ED-BF04-B255F78E4C6E}">
  <dimension ref="A1:D50"/>
  <sheetViews>
    <sheetView showGridLines="0" tabSelected="1" workbookViewId="0">
      <selection activeCell="D10" sqref="D10"/>
    </sheetView>
  </sheetViews>
  <sheetFormatPr defaultRowHeight="14.5" x14ac:dyDescent="0.35"/>
  <cols>
    <col min="1" max="1" width="9.08984375" customWidth="1"/>
    <col min="2" max="2" width="14.54296875" customWidth="1"/>
    <col min="3" max="3" width="90.90625" customWidth="1"/>
    <col min="4" max="4" width="9.08984375" customWidth="1"/>
  </cols>
  <sheetData>
    <row r="1" spans="1:4" ht="20" customHeight="1" x14ac:dyDescent="0.35">
      <c r="A1" s="27"/>
      <c r="B1" s="27"/>
      <c r="C1" s="27"/>
      <c r="D1" s="27"/>
    </row>
    <row r="2" spans="1:4" ht="20" customHeight="1" x14ac:dyDescent="0.35">
      <c r="A2" s="27"/>
      <c r="B2" s="27"/>
      <c r="C2" s="27"/>
      <c r="D2" s="27"/>
    </row>
    <row r="3" spans="1:4" ht="22" customHeight="1" x14ac:dyDescent="0.4">
      <c r="A3" s="27"/>
      <c r="B3" s="27"/>
      <c r="C3" s="51" t="s">
        <v>35</v>
      </c>
      <c r="D3" s="27"/>
    </row>
    <row r="4" spans="1:4" ht="12" customHeight="1" x14ac:dyDescent="0.35">
      <c r="A4" s="27"/>
      <c r="B4" s="27"/>
      <c r="C4" s="27"/>
      <c r="D4" s="27"/>
    </row>
    <row r="5" spans="1:4" ht="42" customHeight="1" x14ac:dyDescent="0.85">
      <c r="A5" s="27"/>
      <c r="B5" s="27"/>
      <c r="C5" s="52" t="s">
        <v>36</v>
      </c>
      <c r="D5" s="27"/>
    </row>
    <row r="6" spans="1:4" ht="8" customHeight="1" x14ac:dyDescent="0.35">
      <c r="A6" s="27"/>
      <c r="B6" s="27"/>
      <c r="C6" s="27"/>
      <c r="D6" s="27"/>
    </row>
    <row r="7" spans="1:4" ht="22" customHeight="1" x14ac:dyDescent="0.4">
      <c r="A7" s="27"/>
      <c r="B7" s="27"/>
      <c r="C7" s="53" t="s">
        <v>37</v>
      </c>
      <c r="D7" s="27"/>
    </row>
    <row r="8" spans="1:4" ht="12" customHeight="1" x14ac:dyDescent="0.35">
      <c r="A8" s="27"/>
      <c r="B8" s="27"/>
      <c r="C8" s="27"/>
      <c r="D8" s="27"/>
    </row>
    <row r="9" spans="1:4" ht="16" customHeight="1" x14ac:dyDescent="0.35">
      <c r="A9" s="27"/>
      <c r="B9" s="27"/>
      <c r="C9" s="57"/>
      <c r="D9" s="27"/>
    </row>
    <row r="10" spans="1:4" ht="12" customHeight="1" x14ac:dyDescent="0.35">
      <c r="A10" s="27"/>
      <c r="B10" s="27"/>
      <c r="C10" s="27"/>
      <c r="D10" s="27"/>
    </row>
    <row r="11" spans="1:4" ht="28" customHeight="1" x14ac:dyDescent="0.5">
      <c r="A11" s="27"/>
      <c r="B11" s="27"/>
      <c r="C11" s="54" t="s">
        <v>38</v>
      </c>
      <c r="D11" s="27"/>
    </row>
    <row r="12" spans="1:4" ht="8" customHeight="1" x14ac:dyDescent="0.35">
      <c r="A12" s="27"/>
      <c r="B12" s="27"/>
      <c r="C12" s="27"/>
      <c r="D12" s="27"/>
    </row>
    <row r="13" spans="1:4" ht="24" customHeight="1" x14ac:dyDescent="0.35">
      <c r="A13" s="27"/>
      <c r="B13" s="27"/>
      <c r="C13" s="5" t="s">
        <v>39</v>
      </c>
      <c r="D13" s="27"/>
    </row>
    <row r="14" spans="1:4" ht="24" customHeight="1" x14ac:dyDescent="0.35">
      <c r="A14" s="27"/>
      <c r="B14" s="27"/>
      <c r="C14" s="5" t="s">
        <v>40</v>
      </c>
      <c r="D14" s="27"/>
    </row>
    <row r="15" spans="1:4" ht="24" customHeight="1" x14ac:dyDescent="0.35">
      <c r="A15" s="27"/>
      <c r="B15" s="27"/>
      <c r="C15" s="5" t="s">
        <v>41</v>
      </c>
      <c r="D15" s="27"/>
    </row>
    <row r="16" spans="1:4" ht="24" customHeight="1" x14ac:dyDescent="0.35">
      <c r="A16" s="27"/>
      <c r="B16" s="27"/>
      <c r="C16" s="5" t="s">
        <v>42</v>
      </c>
      <c r="D16" s="27"/>
    </row>
    <row r="17" spans="1:4" ht="24" customHeight="1" x14ac:dyDescent="0.35">
      <c r="A17" s="27"/>
      <c r="B17" s="27"/>
      <c r="C17" s="5" t="s">
        <v>43</v>
      </c>
      <c r="D17" s="27"/>
    </row>
    <row r="18" spans="1:4" ht="12" customHeight="1" x14ac:dyDescent="0.35">
      <c r="A18" s="27"/>
      <c r="B18" s="27"/>
      <c r="C18" s="27"/>
      <c r="D18" s="27"/>
    </row>
    <row r="19" spans="1:4" ht="16" customHeight="1" x14ac:dyDescent="0.35">
      <c r="A19" s="27"/>
      <c r="B19" s="27"/>
      <c r="C19" s="57"/>
      <c r="D19" s="27"/>
    </row>
    <row r="20" spans="1:4" ht="12" customHeight="1" x14ac:dyDescent="0.35">
      <c r="A20" s="27"/>
      <c r="B20" s="27"/>
      <c r="C20" s="27"/>
      <c r="D20" s="27"/>
    </row>
    <row r="21" spans="1:4" ht="28" customHeight="1" x14ac:dyDescent="0.5">
      <c r="A21" s="27"/>
      <c r="B21" s="27"/>
      <c r="C21" s="54" t="s">
        <v>44</v>
      </c>
      <c r="D21" s="27"/>
    </row>
    <row r="22" spans="1:4" ht="8" customHeight="1" x14ac:dyDescent="0.35">
      <c r="A22" s="27"/>
      <c r="B22" s="27"/>
      <c r="C22" s="27"/>
      <c r="D22" s="27"/>
    </row>
    <row r="23" spans="1:4" ht="24" customHeight="1" x14ac:dyDescent="0.35">
      <c r="A23" s="27"/>
      <c r="B23" s="27"/>
      <c r="C23" s="5" t="s">
        <v>45</v>
      </c>
      <c r="D23" s="27"/>
    </row>
    <row r="24" spans="1:4" ht="24" customHeight="1" x14ac:dyDescent="0.35">
      <c r="A24" s="27"/>
      <c r="B24" s="27"/>
      <c r="C24" s="5" t="s">
        <v>46</v>
      </c>
      <c r="D24" s="27"/>
    </row>
    <row r="25" spans="1:4" ht="24" customHeight="1" x14ac:dyDescent="0.35">
      <c r="A25" s="27"/>
      <c r="B25" s="27"/>
      <c r="C25" s="5" t="s">
        <v>47</v>
      </c>
      <c r="D25" s="27"/>
    </row>
    <row r="26" spans="1:4" ht="24" customHeight="1" x14ac:dyDescent="0.35">
      <c r="A26" s="27"/>
      <c r="B26" s="27"/>
      <c r="C26" s="5" t="s">
        <v>48</v>
      </c>
      <c r="D26" s="27"/>
    </row>
    <row r="27" spans="1:4" ht="24" customHeight="1" x14ac:dyDescent="0.35">
      <c r="A27" s="27"/>
      <c r="B27" s="27"/>
      <c r="C27" s="5" t="s">
        <v>49</v>
      </c>
      <c r="D27" s="27"/>
    </row>
    <row r="28" spans="1:4" ht="12" customHeight="1" x14ac:dyDescent="0.35">
      <c r="A28" s="27"/>
      <c r="B28" s="27"/>
      <c r="C28" s="27"/>
      <c r="D28" s="27"/>
    </row>
    <row r="29" spans="1:4" ht="16" customHeight="1" x14ac:dyDescent="0.35">
      <c r="A29" s="27"/>
      <c r="B29" s="27"/>
      <c r="C29" s="57"/>
      <c r="D29" s="27"/>
    </row>
    <row r="30" spans="1:4" ht="12" customHeight="1" x14ac:dyDescent="0.35">
      <c r="A30" s="27"/>
      <c r="B30" s="27"/>
      <c r="C30" s="27"/>
      <c r="D30" s="27"/>
    </row>
    <row r="31" spans="1:4" ht="28" customHeight="1" x14ac:dyDescent="0.5">
      <c r="A31" s="27"/>
      <c r="B31" s="27"/>
      <c r="C31" s="54" t="s">
        <v>50</v>
      </c>
      <c r="D31" s="27"/>
    </row>
    <row r="32" spans="1:4" ht="8" customHeight="1" x14ac:dyDescent="0.35">
      <c r="A32" s="27"/>
      <c r="B32" s="27"/>
      <c r="C32" s="27"/>
      <c r="D32" s="27"/>
    </row>
    <row r="33" spans="1:4" x14ac:dyDescent="0.35">
      <c r="A33" s="27"/>
      <c r="B33" s="27"/>
      <c r="C33" s="5" t="s">
        <v>51</v>
      </c>
      <c r="D33" s="27"/>
    </row>
    <row r="34" spans="1:4" x14ac:dyDescent="0.35">
      <c r="A34" s="27"/>
      <c r="B34" s="27"/>
      <c r="C34" s="5" t="s">
        <v>52</v>
      </c>
      <c r="D34" s="27"/>
    </row>
    <row r="35" spans="1:4" ht="12" customHeight="1" x14ac:dyDescent="0.35">
      <c r="A35" s="27"/>
      <c r="B35" s="27"/>
      <c r="C35" s="27"/>
      <c r="D35" s="27"/>
    </row>
    <row r="36" spans="1:4" ht="16" customHeight="1" x14ac:dyDescent="0.35">
      <c r="A36" s="27"/>
      <c r="B36" s="27"/>
      <c r="C36" s="57"/>
      <c r="D36" s="27"/>
    </row>
    <row r="37" spans="1:4" ht="12" customHeight="1" x14ac:dyDescent="0.35">
      <c r="A37" s="27"/>
      <c r="B37" s="27"/>
      <c r="C37" s="27"/>
      <c r="D37" s="27"/>
    </row>
    <row r="38" spans="1:4" ht="22" customHeight="1" x14ac:dyDescent="0.4">
      <c r="A38" s="27"/>
      <c r="B38" s="27"/>
      <c r="C38" s="55" t="s">
        <v>53</v>
      </c>
      <c r="D38" s="27"/>
    </row>
    <row r="39" spans="1:4" ht="22" customHeight="1" x14ac:dyDescent="0.35">
      <c r="A39" s="27"/>
      <c r="B39" s="27"/>
      <c r="C39" s="56" t="s">
        <v>54</v>
      </c>
      <c r="D39" s="27"/>
    </row>
    <row r="40" spans="1:4" x14ac:dyDescent="0.35">
      <c r="A40" s="27"/>
      <c r="B40" s="27"/>
      <c r="C40" s="27"/>
      <c r="D40" s="27"/>
    </row>
    <row r="41" spans="1:4" x14ac:dyDescent="0.35">
      <c r="A41" s="27"/>
      <c r="B41" s="27"/>
      <c r="C41" s="27"/>
      <c r="D41" s="27"/>
    </row>
    <row r="42" spans="1:4" x14ac:dyDescent="0.35">
      <c r="A42" s="27"/>
      <c r="B42" s="27"/>
      <c r="C42" s="27"/>
      <c r="D42" s="27"/>
    </row>
    <row r="43" spans="1:4" x14ac:dyDescent="0.35">
      <c r="A43" s="27"/>
      <c r="B43" s="27"/>
      <c r="C43" s="27"/>
      <c r="D43" s="27"/>
    </row>
    <row r="44" spans="1:4" x14ac:dyDescent="0.35">
      <c r="A44" s="27"/>
      <c r="B44" s="27"/>
      <c r="C44" s="27"/>
      <c r="D44" s="27"/>
    </row>
    <row r="45" spans="1:4" x14ac:dyDescent="0.35">
      <c r="A45" s="27"/>
      <c r="B45" s="27"/>
      <c r="C45" s="27"/>
      <c r="D45" s="27"/>
    </row>
    <row r="46" spans="1:4" x14ac:dyDescent="0.35">
      <c r="A46" s="27"/>
      <c r="B46" s="27"/>
      <c r="C46" s="27"/>
      <c r="D46" s="27"/>
    </row>
    <row r="47" spans="1:4" x14ac:dyDescent="0.35">
      <c r="A47" s="27"/>
      <c r="B47" s="27"/>
      <c r="C47" s="27"/>
      <c r="D47" s="27"/>
    </row>
    <row r="48" spans="1:4" x14ac:dyDescent="0.35">
      <c r="A48" s="27"/>
      <c r="B48" s="27"/>
      <c r="C48" s="27"/>
      <c r="D48" s="27"/>
    </row>
    <row r="49" spans="1:4" x14ac:dyDescent="0.35">
      <c r="A49" s="27"/>
      <c r="B49" s="27"/>
      <c r="C49" s="27"/>
      <c r="D49" s="27"/>
    </row>
    <row r="50" spans="1:4" x14ac:dyDescent="0.35">
      <c r="A50" s="27"/>
      <c r="B50" s="27"/>
      <c r="C50" s="27"/>
      <c r="D50" s="27"/>
    </row>
  </sheetData>
  <hyperlinks>
    <hyperlink ref="C39" r:id="rId1" xr:uid="{58E7A8E2-DFF9-4A51-84F1-A6285EA88B2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C7E609-A93B-469C-A159-C4C9CC70001A}">
  <dimension ref="A1:R42"/>
  <sheetViews>
    <sheetView workbookViewId="0">
      <selection activeCell="M4" sqref="M4"/>
    </sheetView>
  </sheetViews>
  <sheetFormatPr defaultRowHeight="14.5" x14ac:dyDescent="0.35"/>
  <cols>
    <col min="1" max="1" width="1.81640625" customWidth="1"/>
    <col min="2" max="2" width="14.08984375" customWidth="1"/>
    <col min="3" max="3" width="36.36328125" customWidth="1"/>
    <col min="4" max="4" width="14.54296875" customWidth="1"/>
    <col min="5" max="7" width="15.453125" customWidth="1"/>
    <col min="8" max="8" width="13.6328125" customWidth="1"/>
    <col min="9" max="9" width="1.81640625" customWidth="1"/>
    <col min="10" max="10" width="16.08984375" customWidth="1"/>
    <col min="11" max="11" width="16.36328125" customWidth="1"/>
    <col min="12" max="12" width="18" bestFit="1" customWidth="1"/>
    <col min="13" max="13" width="16.36328125" customWidth="1"/>
    <col min="14" max="14" width="1.81640625" customWidth="1"/>
    <col min="15" max="15" width="15.54296875" customWidth="1"/>
    <col min="16" max="16" width="9.90625" customWidth="1"/>
    <col min="17" max="17" width="16.36328125" customWidth="1"/>
  </cols>
  <sheetData>
    <row r="1" spans="1:18" x14ac:dyDescent="0.35">
      <c r="A1" s="47"/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</row>
    <row r="2" spans="1:18" ht="26" x14ac:dyDescent="0.6">
      <c r="A2" s="47"/>
      <c r="B2" s="3" t="s">
        <v>14</v>
      </c>
    </row>
    <row r="3" spans="1:18" x14ac:dyDescent="0.35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</row>
    <row r="4" spans="1:18" ht="16" x14ac:dyDescent="0.4">
      <c r="A4" s="47"/>
      <c r="B4" s="4" t="s">
        <v>15</v>
      </c>
      <c r="C4" s="5"/>
      <c r="D4" s="6">
        <f ca="1">SUM(F7:F35)</f>
        <v>791399.2</v>
      </c>
      <c r="E4" s="5"/>
      <c r="F4" s="4" t="s">
        <v>16</v>
      </c>
      <c r="G4" s="5"/>
      <c r="H4" s="7">
        <v>45000</v>
      </c>
      <c r="J4" s="4" t="s">
        <v>17</v>
      </c>
      <c r="K4" s="6">
        <f ca="1">D4+H4</f>
        <v>836399.2</v>
      </c>
      <c r="L4" s="49" t="s">
        <v>32</v>
      </c>
      <c r="M4" s="50" t="s">
        <v>33</v>
      </c>
    </row>
    <row r="5" spans="1:18" x14ac:dyDescent="0.35">
      <c r="A5" s="47"/>
      <c r="B5" s="8" t="s">
        <v>18</v>
      </c>
      <c r="C5" s="8"/>
      <c r="D5" s="9"/>
      <c r="E5" s="9"/>
      <c r="F5" s="9"/>
      <c r="G5" s="9"/>
      <c r="H5" s="9"/>
      <c r="I5" s="48"/>
      <c r="J5" s="8" t="s">
        <v>19</v>
      </c>
      <c r="K5" s="8"/>
      <c r="L5" s="9"/>
      <c r="M5" s="9"/>
      <c r="N5" s="9"/>
      <c r="O5" s="8" t="s">
        <v>20</v>
      </c>
      <c r="P5" s="8"/>
      <c r="Q5" s="9"/>
      <c r="R5" s="2"/>
    </row>
    <row r="6" spans="1:18" ht="15" thickBot="1" x14ac:dyDescent="0.4">
      <c r="A6" s="47"/>
      <c r="B6" s="10" t="s">
        <v>0</v>
      </c>
      <c r="C6" s="10" t="s">
        <v>1</v>
      </c>
      <c r="D6" s="10" t="s">
        <v>2</v>
      </c>
      <c r="E6" s="10" t="s">
        <v>3</v>
      </c>
      <c r="F6" s="10" t="s">
        <v>21</v>
      </c>
      <c r="G6" s="10" t="s">
        <v>22</v>
      </c>
      <c r="H6" s="10" t="s">
        <v>23</v>
      </c>
      <c r="I6" s="27"/>
      <c r="J6" s="36" t="s">
        <v>24</v>
      </c>
      <c r="K6" s="36" t="s">
        <v>25</v>
      </c>
      <c r="L6" s="36" t="s">
        <v>26</v>
      </c>
      <c r="M6" s="36" t="s">
        <v>27</v>
      </c>
      <c r="N6" s="27"/>
      <c r="O6" s="36" t="s">
        <v>30</v>
      </c>
      <c r="P6" s="36" t="s">
        <v>3</v>
      </c>
      <c r="Q6" s="36" t="s">
        <v>28</v>
      </c>
    </row>
    <row r="7" spans="1:18" x14ac:dyDescent="0.35">
      <c r="A7" s="47"/>
      <c r="B7" s="30" t="s">
        <v>29</v>
      </c>
      <c r="C7" s="30" t="s">
        <v>4</v>
      </c>
      <c r="D7" s="31">
        <v>1</v>
      </c>
      <c r="E7" s="32">
        <v>55000</v>
      </c>
      <c r="F7" s="33">
        <f>IF(B7&lt;&gt;"",D7*E7,"")</f>
        <v>55000</v>
      </c>
      <c r="G7" s="34">
        <f ca="1">IF(B7&lt;&gt;"",IFERROR(F7/$D$4,""),"")</f>
        <v>6.9497164010274462E-2</v>
      </c>
      <c r="H7" s="35"/>
      <c r="I7" s="27"/>
      <c r="J7" s="37">
        <v>0</v>
      </c>
      <c r="K7" s="33">
        <f ca="1">IF(B7&lt;&gt;"",J7*$K$4,"")</f>
        <v>0</v>
      </c>
      <c r="L7" s="38">
        <f ca="1">IF(B7&lt;&gt;"",IF($M$4="Yes",K7/D7,ROUND(K7/D7,0)),"")</f>
        <v>0</v>
      </c>
      <c r="M7" s="34">
        <f ca="1">IF(B7&lt;&gt;"",IFERROR(L7*D7/$K$4,""),"")</f>
        <v>0</v>
      </c>
      <c r="N7" s="27"/>
      <c r="O7" s="39" t="str">
        <f ca="1">IF(B7="","",IF(L7-E7&gt;0,"BUY",IF(L7-E7&lt;0,"SELL","-")))</f>
        <v>SELL</v>
      </c>
      <c r="P7" s="38">
        <f ca="1">IF(B7&lt;&gt;"",ABS(L7-E7),"")</f>
        <v>55000</v>
      </c>
      <c r="Q7" s="33">
        <f ca="1">IF(B7&lt;&gt;"",P7*D7,"")</f>
        <v>55000</v>
      </c>
    </row>
    <row r="8" spans="1:18" x14ac:dyDescent="0.35">
      <c r="A8" s="47"/>
      <c r="B8" s="11" t="s">
        <v>5</v>
      </c>
      <c r="C8" s="18" t="str">
        <f>IF(B8&lt;&gt;"",_xldudf_FASTTRACK_INFO(B8,"NAME"),"")</f>
        <v>iShares Core S&amp;P 500 ETF</v>
      </c>
      <c r="D8" s="19">
        <f ca="1">IF(B8&lt;&gt;"",_xldudf_FASTTRACK_QUOTE(B8,"PRICE",TODAY()),"")</f>
        <v>687.68</v>
      </c>
      <c r="E8" s="13">
        <v>700</v>
      </c>
      <c r="F8" s="20">
        <f ca="1">IF(B8&lt;&gt;"",D8*E8,"")</f>
        <v>481375.99999999994</v>
      </c>
      <c r="G8" s="21">
        <f ca="1">IF(B8&lt;&gt;"",IFERROR(F8/$D$4,""),"")</f>
        <v>0.60825939677472507</v>
      </c>
      <c r="H8" s="22">
        <f>IF(B8&lt;&gt;"",_xldudf_FASTTRACK_INFO(B8,"EXPENSE"),"")</f>
        <v>2.9999999999999997E-4</v>
      </c>
      <c r="I8" s="27"/>
      <c r="J8" s="16">
        <v>0.45</v>
      </c>
      <c r="K8" s="20">
        <f ca="1">IF(B8&lt;&gt;"",J8*$K$4,"")</f>
        <v>376379.64</v>
      </c>
      <c r="L8" s="38">
        <f t="shared" ref="L8:L35" ca="1" si="0">IF(B8&lt;&gt;"",IF($M$4="Yes",K8/D8,ROUND(K8/D8,0)),"")</f>
        <v>547</v>
      </c>
      <c r="M8" s="21">
        <f ca="1">IF(B8&lt;&gt;"",IFERROR(L8*D8/$K$4,""),"")</f>
        <v>0.44973854590009171</v>
      </c>
      <c r="N8" s="27"/>
      <c r="O8" s="26" t="str">
        <f t="shared" ref="O8:O35" ca="1" si="1">IF(B8="","",IF(L8-E8&gt;0,"BUY",IF(L8-E8&lt;0,"SELL","-")))</f>
        <v>SELL</v>
      </c>
      <c r="P8" s="23">
        <f t="shared" ref="P8:P35" ca="1" si="2">IF(B8&lt;&gt;"",ABS(L8-E8),"")</f>
        <v>153</v>
      </c>
      <c r="Q8" s="20">
        <f t="shared" ref="Q8:Q35" ca="1" si="3">IF(B8&lt;&gt;"",P8*D8,"")</f>
        <v>105215.03999999999</v>
      </c>
    </row>
    <row r="9" spans="1:18" x14ac:dyDescent="0.35">
      <c r="A9" s="47"/>
      <c r="B9" s="11" t="s">
        <v>6</v>
      </c>
      <c r="C9" s="5" t="str">
        <f t="shared" ref="C9:C35" si="4">IF(B9&lt;&gt;"",_xldudf_FASTTRACK_INFO(B9,"NAME"),"")</f>
        <v>iShares MSCI USA Min Vol Factor ETF</v>
      </c>
      <c r="D9" s="12">
        <f t="shared" ref="D9:D35" ca="1" si="5">IF(B9&lt;&gt;"",_xldudf_FASTTRACK_QUOTE(B9,"PRICE",TODAY()),"")</f>
        <v>96.05</v>
      </c>
      <c r="E9" s="13">
        <v>800</v>
      </c>
      <c r="F9" s="14">
        <f t="shared" ref="F9:F35" ca="1" si="6">IF(B9&lt;&gt;"",D9*E9,"")</f>
        <v>76840</v>
      </c>
      <c r="G9" s="15">
        <f t="shared" ref="G9:G35" ca="1" si="7">IF(B9&lt;&gt;"",IFERROR(F9/$D$4,""),"")</f>
        <v>9.7093856046354357E-2</v>
      </c>
      <c r="H9" s="24">
        <f t="shared" ref="H9:H35" si="8">IF(B9&lt;&gt;"",_xldudf_FASTTRACK_INFO(B9,"EXPENSE"),"")</f>
        <v>1.5E-3</v>
      </c>
      <c r="I9" s="27"/>
      <c r="J9" s="16">
        <v>0.08</v>
      </c>
      <c r="K9" s="14">
        <f t="shared" ref="K9:K35" ca="1" si="9">IF(B9&lt;&gt;"",J9*$K$4,"")</f>
        <v>66911.936000000002</v>
      </c>
      <c r="L9" s="38">
        <f t="shared" ca="1" si="0"/>
        <v>697</v>
      </c>
      <c r="M9" s="15">
        <f t="shared" ref="M9:M35" ca="1" si="10">IF(B9&lt;&gt;"",IFERROR(L9*D9/$K$4,""),"")</f>
        <v>8.0041743225005471E-2</v>
      </c>
      <c r="N9" s="27"/>
      <c r="O9" s="25" t="str">
        <f t="shared" ca="1" si="1"/>
        <v>SELL</v>
      </c>
      <c r="P9" s="17">
        <f t="shared" ca="1" si="2"/>
        <v>103</v>
      </c>
      <c r="Q9" s="14">
        <f t="shared" ca="1" si="3"/>
        <v>9893.15</v>
      </c>
    </row>
    <row r="10" spans="1:18" x14ac:dyDescent="0.35">
      <c r="A10" s="47"/>
      <c r="B10" s="11" t="s">
        <v>7</v>
      </c>
      <c r="C10" s="18" t="str">
        <f t="shared" si="4"/>
        <v>iShares Core MSCI Emerging Markets ETF</v>
      </c>
      <c r="D10" s="19">
        <f t="shared" ca="1" si="5"/>
        <v>74.930000000000007</v>
      </c>
      <c r="E10" s="13">
        <v>1500</v>
      </c>
      <c r="F10" s="20">
        <f t="shared" ca="1" si="6"/>
        <v>112395.00000000001</v>
      </c>
      <c r="G10" s="21">
        <f t="shared" ca="1" si="7"/>
        <v>0.14202061361699636</v>
      </c>
      <c r="H10" s="22">
        <f t="shared" si="8"/>
        <v>8.9999999999999998E-4</v>
      </c>
      <c r="I10" s="27"/>
      <c r="J10" s="16">
        <v>0.08</v>
      </c>
      <c r="K10" s="20">
        <f t="shared" ca="1" si="9"/>
        <v>66911.936000000002</v>
      </c>
      <c r="L10" s="38">
        <f t="shared" ca="1" si="0"/>
        <v>893</v>
      </c>
      <c r="M10" s="21">
        <f t="shared" ca="1" si="10"/>
        <v>8.0000662363139532E-2</v>
      </c>
      <c r="N10" s="27"/>
      <c r="O10" s="26" t="str">
        <f t="shared" ca="1" si="1"/>
        <v>SELL</v>
      </c>
      <c r="P10" s="23">
        <f t="shared" ca="1" si="2"/>
        <v>607</v>
      </c>
      <c r="Q10" s="20">
        <f t="shared" ca="1" si="3"/>
        <v>45482.51</v>
      </c>
    </row>
    <row r="11" spans="1:18" x14ac:dyDescent="0.35">
      <c r="A11" s="47"/>
      <c r="B11" s="11" t="s">
        <v>8</v>
      </c>
      <c r="C11" s="5" t="str">
        <f t="shared" si="4"/>
        <v>iShares Global Technology ETF</v>
      </c>
      <c r="D11" s="12">
        <f t="shared" ca="1" si="5"/>
        <v>106.55</v>
      </c>
      <c r="E11" s="13">
        <v>200</v>
      </c>
      <c r="F11" s="14">
        <f t="shared" ca="1" si="6"/>
        <v>21310</v>
      </c>
      <c r="G11" s="15">
        <f t="shared" ca="1" si="7"/>
        <v>2.6926992091980888E-2</v>
      </c>
      <c r="H11" s="24">
        <f t="shared" si="8"/>
        <v>3.8999999999999998E-3</v>
      </c>
      <c r="I11" s="27"/>
      <c r="J11" s="16">
        <v>0.08</v>
      </c>
      <c r="K11" s="14">
        <f t="shared" ca="1" si="9"/>
        <v>66911.936000000002</v>
      </c>
      <c r="L11" s="38">
        <f t="shared" ca="1" si="0"/>
        <v>628</v>
      </c>
      <c r="M11" s="15">
        <f t="shared" ca="1" si="10"/>
        <v>8.0001750360354243E-2</v>
      </c>
      <c r="N11" s="27"/>
      <c r="O11" s="25" t="str">
        <f t="shared" ca="1" si="1"/>
        <v>BUY</v>
      </c>
      <c r="P11" s="17">
        <f t="shared" ca="1" si="2"/>
        <v>428</v>
      </c>
      <c r="Q11" s="14">
        <f t="shared" ca="1" si="3"/>
        <v>45603.4</v>
      </c>
    </row>
    <row r="12" spans="1:18" x14ac:dyDescent="0.35">
      <c r="A12" s="47"/>
      <c r="B12" s="11" t="s">
        <v>9</v>
      </c>
      <c r="C12" s="18" t="str">
        <f t="shared" si="4"/>
        <v>iShares US Treasury Bond ETF</v>
      </c>
      <c r="D12" s="19">
        <f t="shared" ca="1" si="5"/>
        <v>23.22</v>
      </c>
      <c r="E12" s="13">
        <v>250</v>
      </c>
      <c r="F12" s="20">
        <f t="shared" ca="1" si="6"/>
        <v>5805</v>
      </c>
      <c r="G12" s="21">
        <f t="shared" ca="1" si="7"/>
        <v>7.3351097650844231E-3</v>
      </c>
      <c r="H12" s="22">
        <f t="shared" si="8"/>
        <v>5.0000000000000001E-4</v>
      </c>
      <c r="I12" s="27"/>
      <c r="J12" s="16">
        <v>0</v>
      </c>
      <c r="K12" s="20">
        <f t="shared" ca="1" si="9"/>
        <v>0</v>
      </c>
      <c r="L12" s="38">
        <f t="shared" ca="1" si="0"/>
        <v>0</v>
      </c>
      <c r="M12" s="21">
        <f t="shared" ca="1" si="10"/>
        <v>0</v>
      </c>
      <c r="N12" s="27"/>
      <c r="O12" s="26" t="str">
        <f t="shared" ca="1" si="1"/>
        <v>SELL</v>
      </c>
      <c r="P12" s="23">
        <f t="shared" ca="1" si="2"/>
        <v>250</v>
      </c>
      <c r="Q12" s="20">
        <f t="shared" ca="1" si="3"/>
        <v>5805</v>
      </c>
    </row>
    <row r="13" spans="1:18" x14ac:dyDescent="0.35">
      <c r="A13" s="47"/>
      <c r="B13" s="11" t="s">
        <v>10</v>
      </c>
      <c r="C13" s="5" t="str">
        <f t="shared" si="4"/>
        <v>iShares Short Duration Bond Active ETF</v>
      </c>
      <c r="D13" s="12">
        <f t="shared" ca="1" si="5"/>
        <v>51.24</v>
      </c>
      <c r="E13" s="13">
        <v>300</v>
      </c>
      <c r="F13" s="14">
        <f t="shared" ca="1" si="6"/>
        <v>15372</v>
      </c>
      <c r="G13" s="15">
        <f t="shared" ca="1" si="7"/>
        <v>1.9423825548471621E-2</v>
      </c>
      <c r="H13" s="24">
        <f t="shared" si="8"/>
        <v>2.5000000000000001E-3</v>
      </c>
      <c r="I13" s="27"/>
      <c r="J13" s="16">
        <v>0.03</v>
      </c>
      <c r="K13" s="14">
        <f t="shared" ca="1" si="9"/>
        <v>25091.975999999999</v>
      </c>
      <c r="L13" s="38">
        <f t="shared" ca="1" si="0"/>
        <v>490</v>
      </c>
      <c r="M13" s="15">
        <f t="shared" ca="1" si="10"/>
        <v>3.0018680075255936E-2</v>
      </c>
      <c r="N13" s="27"/>
      <c r="O13" s="25" t="str">
        <f t="shared" ca="1" si="1"/>
        <v>BUY</v>
      </c>
      <c r="P13" s="17">
        <f t="shared" ca="1" si="2"/>
        <v>190</v>
      </c>
      <c r="Q13" s="14">
        <f t="shared" ca="1" si="3"/>
        <v>9735.6</v>
      </c>
    </row>
    <row r="14" spans="1:18" x14ac:dyDescent="0.35">
      <c r="A14" s="47"/>
      <c r="B14" s="11" t="s">
        <v>11</v>
      </c>
      <c r="C14" s="18" t="str">
        <f t="shared" si="4"/>
        <v>iShares 20 Year Treasury Bond ETF</v>
      </c>
      <c r="D14" s="19">
        <f t="shared" ca="1" si="5"/>
        <v>89.62</v>
      </c>
      <c r="E14" s="13">
        <v>260</v>
      </c>
      <c r="F14" s="20">
        <f t="shared" ca="1" si="6"/>
        <v>23301.200000000001</v>
      </c>
      <c r="G14" s="21">
        <f t="shared" ca="1" si="7"/>
        <v>2.9443042146112861E-2</v>
      </c>
      <c r="H14" s="22">
        <f t="shared" si="8"/>
        <v>1.5E-3</v>
      </c>
      <c r="I14" s="27"/>
      <c r="J14" s="16">
        <v>0.14000000000000001</v>
      </c>
      <c r="K14" s="20">
        <f t="shared" ca="1" si="9"/>
        <v>117095.88800000001</v>
      </c>
      <c r="L14" s="38">
        <f t="shared" ca="1" si="0"/>
        <v>1307</v>
      </c>
      <c r="M14" s="21">
        <f t="shared" ca="1" si="10"/>
        <v>0.14004477766119339</v>
      </c>
      <c r="N14" s="27"/>
      <c r="O14" s="26" t="str">
        <f t="shared" ca="1" si="1"/>
        <v>BUY</v>
      </c>
      <c r="P14" s="23">
        <f t="shared" ca="1" si="2"/>
        <v>1047</v>
      </c>
      <c r="Q14" s="20">
        <f t="shared" ca="1" si="3"/>
        <v>93832.14</v>
      </c>
    </row>
    <row r="15" spans="1:18" x14ac:dyDescent="0.35">
      <c r="A15" s="47"/>
      <c r="B15" s="11" t="s">
        <v>12</v>
      </c>
      <c r="C15" s="5" t="str">
        <f t="shared" si="4"/>
        <v>iShares 5-10 Year invmt Grd Corp Bd ETF</v>
      </c>
      <c r="D15" s="12">
        <f t="shared" ca="1" si="5"/>
        <v>54.36</v>
      </c>
      <c r="E15" s="13">
        <v>0</v>
      </c>
      <c r="F15" s="14">
        <f t="shared" ca="1" si="6"/>
        <v>0</v>
      </c>
      <c r="G15" s="15">
        <f t="shared" ca="1" si="7"/>
        <v>0</v>
      </c>
      <c r="H15" s="24">
        <f t="shared" si="8"/>
        <v>4.0000000000000002E-4</v>
      </c>
      <c r="I15" s="27"/>
      <c r="J15" s="16">
        <v>0.14000000000000001</v>
      </c>
      <c r="K15" s="14">
        <f t="shared" ca="1" si="9"/>
        <v>117095.88800000001</v>
      </c>
      <c r="L15" s="38">
        <f t="shared" ca="1" si="0"/>
        <v>2154</v>
      </c>
      <c r="M15" s="15">
        <f t="shared" ca="1" si="10"/>
        <v>0.13999468196526252</v>
      </c>
      <c r="N15" s="27"/>
      <c r="O15" s="25" t="str">
        <f t="shared" ca="1" si="1"/>
        <v>BUY</v>
      </c>
      <c r="P15" s="17">
        <f t="shared" ca="1" si="2"/>
        <v>2154</v>
      </c>
      <c r="Q15" s="14">
        <f t="shared" ca="1" si="3"/>
        <v>117091.44</v>
      </c>
    </row>
    <row r="16" spans="1:18" x14ac:dyDescent="0.35">
      <c r="A16" s="47"/>
      <c r="B16" s="11"/>
      <c r="C16" s="18" t="str">
        <f t="shared" si="4"/>
        <v/>
      </c>
      <c r="D16" s="19" t="str">
        <f t="shared" ca="1" si="5"/>
        <v/>
      </c>
      <c r="E16" s="13"/>
      <c r="F16" s="20" t="str">
        <f t="shared" si="6"/>
        <v/>
      </c>
      <c r="G16" s="21" t="str">
        <f t="shared" si="7"/>
        <v/>
      </c>
      <c r="H16" s="22" t="str">
        <f t="shared" si="8"/>
        <v/>
      </c>
      <c r="I16" s="27"/>
      <c r="J16" s="16"/>
      <c r="K16" s="20" t="str">
        <f t="shared" si="9"/>
        <v/>
      </c>
      <c r="L16" s="38" t="str">
        <f t="shared" si="0"/>
        <v/>
      </c>
      <c r="M16" s="21" t="str">
        <f t="shared" si="10"/>
        <v/>
      </c>
      <c r="N16" s="27"/>
      <c r="O16" s="26" t="str">
        <f t="shared" si="1"/>
        <v/>
      </c>
      <c r="P16" s="23" t="str">
        <f t="shared" si="2"/>
        <v/>
      </c>
      <c r="Q16" s="20" t="str">
        <f t="shared" si="3"/>
        <v/>
      </c>
    </row>
    <row r="17" spans="1:17" x14ac:dyDescent="0.35">
      <c r="A17" s="47"/>
      <c r="B17" s="11"/>
      <c r="C17" s="5" t="str">
        <f t="shared" si="4"/>
        <v/>
      </c>
      <c r="D17" s="12" t="str">
        <f t="shared" ca="1" si="5"/>
        <v/>
      </c>
      <c r="E17" s="13"/>
      <c r="F17" s="14" t="str">
        <f t="shared" si="6"/>
        <v/>
      </c>
      <c r="G17" s="15" t="str">
        <f t="shared" si="7"/>
        <v/>
      </c>
      <c r="H17" s="24" t="str">
        <f t="shared" si="8"/>
        <v/>
      </c>
      <c r="I17" s="27"/>
      <c r="J17" s="16"/>
      <c r="K17" s="14" t="str">
        <f t="shared" si="9"/>
        <v/>
      </c>
      <c r="L17" s="38" t="str">
        <f t="shared" si="0"/>
        <v/>
      </c>
      <c r="M17" s="15" t="str">
        <f t="shared" si="10"/>
        <v/>
      </c>
      <c r="N17" s="27"/>
      <c r="O17" s="25" t="str">
        <f t="shared" si="1"/>
        <v/>
      </c>
      <c r="P17" s="17" t="str">
        <f t="shared" si="2"/>
        <v/>
      </c>
      <c r="Q17" s="14" t="str">
        <f t="shared" si="3"/>
        <v/>
      </c>
    </row>
    <row r="18" spans="1:17" x14ac:dyDescent="0.35">
      <c r="A18" s="47"/>
      <c r="B18" s="11"/>
      <c r="C18" s="18" t="str">
        <f t="shared" si="4"/>
        <v/>
      </c>
      <c r="D18" s="19" t="str">
        <f t="shared" ca="1" si="5"/>
        <v/>
      </c>
      <c r="E18" s="13"/>
      <c r="F18" s="20" t="str">
        <f t="shared" si="6"/>
        <v/>
      </c>
      <c r="G18" s="21" t="str">
        <f t="shared" si="7"/>
        <v/>
      </c>
      <c r="H18" s="22" t="str">
        <f t="shared" si="8"/>
        <v/>
      </c>
      <c r="I18" s="27"/>
      <c r="J18" s="16"/>
      <c r="K18" s="20" t="str">
        <f t="shared" si="9"/>
        <v/>
      </c>
      <c r="L18" s="38" t="str">
        <f t="shared" si="0"/>
        <v/>
      </c>
      <c r="M18" s="21" t="str">
        <f t="shared" si="10"/>
        <v/>
      </c>
      <c r="N18" s="27"/>
      <c r="O18" s="26" t="str">
        <f t="shared" si="1"/>
        <v/>
      </c>
      <c r="P18" s="23" t="str">
        <f t="shared" si="2"/>
        <v/>
      </c>
      <c r="Q18" s="20" t="str">
        <f t="shared" si="3"/>
        <v/>
      </c>
    </row>
    <row r="19" spans="1:17" x14ac:dyDescent="0.35">
      <c r="A19" s="47"/>
      <c r="B19" s="11"/>
      <c r="C19" s="5" t="str">
        <f t="shared" si="4"/>
        <v/>
      </c>
      <c r="D19" s="12" t="str">
        <f t="shared" ca="1" si="5"/>
        <v/>
      </c>
      <c r="E19" s="13"/>
      <c r="F19" s="14" t="str">
        <f t="shared" si="6"/>
        <v/>
      </c>
      <c r="G19" s="15" t="str">
        <f t="shared" si="7"/>
        <v/>
      </c>
      <c r="H19" s="24" t="str">
        <f t="shared" si="8"/>
        <v/>
      </c>
      <c r="I19" s="27"/>
      <c r="J19" s="16"/>
      <c r="K19" s="14" t="str">
        <f t="shared" si="9"/>
        <v/>
      </c>
      <c r="L19" s="38" t="str">
        <f t="shared" si="0"/>
        <v/>
      </c>
      <c r="M19" s="15" t="str">
        <f t="shared" si="10"/>
        <v/>
      </c>
      <c r="N19" s="27"/>
      <c r="O19" s="25" t="str">
        <f t="shared" si="1"/>
        <v/>
      </c>
      <c r="P19" s="17" t="str">
        <f t="shared" si="2"/>
        <v/>
      </c>
      <c r="Q19" s="14" t="str">
        <f t="shared" si="3"/>
        <v/>
      </c>
    </row>
    <row r="20" spans="1:17" x14ac:dyDescent="0.35">
      <c r="A20" s="47"/>
      <c r="B20" s="11"/>
      <c r="C20" s="18" t="str">
        <f t="shared" si="4"/>
        <v/>
      </c>
      <c r="D20" s="19" t="str">
        <f t="shared" ca="1" si="5"/>
        <v/>
      </c>
      <c r="E20" s="13"/>
      <c r="F20" s="20" t="str">
        <f t="shared" si="6"/>
        <v/>
      </c>
      <c r="G20" s="21" t="str">
        <f t="shared" si="7"/>
        <v/>
      </c>
      <c r="H20" s="22" t="str">
        <f t="shared" si="8"/>
        <v/>
      </c>
      <c r="I20" s="27"/>
      <c r="J20" s="16"/>
      <c r="K20" s="20" t="str">
        <f t="shared" si="9"/>
        <v/>
      </c>
      <c r="L20" s="38" t="str">
        <f t="shared" si="0"/>
        <v/>
      </c>
      <c r="M20" s="21" t="str">
        <f t="shared" si="10"/>
        <v/>
      </c>
      <c r="N20" s="27"/>
      <c r="O20" s="26" t="str">
        <f t="shared" si="1"/>
        <v/>
      </c>
      <c r="P20" s="23" t="str">
        <f t="shared" si="2"/>
        <v/>
      </c>
      <c r="Q20" s="20" t="str">
        <f t="shared" si="3"/>
        <v/>
      </c>
    </row>
    <row r="21" spans="1:17" x14ac:dyDescent="0.35">
      <c r="A21" s="47"/>
      <c r="B21" s="11"/>
      <c r="C21" s="5" t="str">
        <f t="shared" si="4"/>
        <v/>
      </c>
      <c r="D21" s="12" t="str">
        <f t="shared" ca="1" si="5"/>
        <v/>
      </c>
      <c r="E21" s="13"/>
      <c r="F21" s="14" t="str">
        <f t="shared" si="6"/>
        <v/>
      </c>
      <c r="G21" s="15" t="str">
        <f t="shared" si="7"/>
        <v/>
      </c>
      <c r="H21" s="24" t="str">
        <f t="shared" si="8"/>
        <v/>
      </c>
      <c r="I21" s="27"/>
      <c r="J21" s="16"/>
      <c r="K21" s="14" t="str">
        <f t="shared" si="9"/>
        <v/>
      </c>
      <c r="L21" s="38" t="str">
        <f t="shared" si="0"/>
        <v/>
      </c>
      <c r="M21" s="15" t="str">
        <f t="shared" si="10"/>
        <v/>
      </c>
      <c r="N21" s="27"/>
      <c r="O21" s="25" t="str">
        <f t="shared" si="1"/>
        <v/>
      </c>
      <c r="P21" s="17" t="str">
        <f t="shared" si="2"/>
        <v/>
      </c>
      <c r="Q21" s="14" t="str">
        <f t="shared" si="3"/>
        <v/>
      </c>
    </row>
    <row r="22" spans="1:17" x14ac:dyDescent="0.35">
      <c r="A22" s="47"/>
      <c r="B22" s="11"/>
      <c r="C22" s="18" t="str">
        <f t="shared" si="4"/>
        <v/>
      </c>
      <c r="D22" s="19" t="str">
        <f t="shared" ca="1" si="5"/>
        <v/>
      </c>
      <c r="E22" s="13"/>
      <c r="F22" s="20" t="str">
        <f t="shared" si="6"/>
        <v/>
      </c>
      <c r="G22" s="21" t="str">
        <f t="shared" si="7"/>
        <v/>
      </c>
      <c r="H22" s="22" t="str">
        <f t="shared" si="8"/>
        <v/>
      </c>
      <c r="I22" s="27"/>
      <c r="J22" s="16"/>
      <c r="K22" s="20" t="str">
        <f t="shared" si="9"/>
        <v/>
      </c>
      <c r="L22" s="38" t="str">
        <f t="shared" si="0"/>
        <v/>
      </c>
      <c r="M22" s="21" t="str">
        <f t="shared" si="10"/>
        <v/>
      </c>
      <c r="N22" s="27"/>
      <c r="O22" s="26" t="str">
        <f t="shared" si="1"/>
        <v/>
      </c>
      <c r="P22" s="23" t="str">
        <f t="shared" si="2"/>
        <v/>
      </c>
      <c r="Q22" s="20" t="str">
        <f t="shared" si="3"/>
        <v/>
      </c>
    </row>
    <row r="23" spans="1:17" x14ac:dyDescent="0.35">
      <c r="A23" s="47"/>
      <c r="B23" s="11"/>
      <c r="C23" s="5" t="str">
        <f t="shared" si="4"/>
        <v/>
      </c>
      <c r="D23" s="12" t="str">
        <f t="shared" ca="1" si="5"/>
        <v/>
      </c>
      <c r="E23" s="13"/>
      <c r="F23" s="14" t="str">
        <f t="shared" si="6"/>
        <v/>
      </c>
      <c r="G23" s="15" t="str">
        <f t="shared" si="7"/>
        <v/>
      </c>
      <c r="H23" s="24" t="str">
        <f t="shared" si="8"/>
        <v/>
      </c>
      <c r="I23" s="27"/>
      <c r="J23" s="16"/>
      <c r="K23" s="14" t="str">
        <f t="shared" si="9"/>
        <v/>
      </c>
      <c r="L23" s="38" t="str">
        <f t="shared" si="0"/>
        <v/>
      </c>
      <c r="M23" s="15" t="str">
        <f t="shared" si="10"/>
        <v/>
      </c>
      <c r="N23" s="27"/>
      <c r="O23" s="25" t="str">
        <f t="shared" si="1"/>
        <v/>
      </c>
      <c r="P23" s="17" t="str">
        <f t="shared" si="2"/>
        <v/>
      </c>
      <c r="Q23" s="14" t="str">
        <f t="shared" si="3"/>
        <v/>
      </c>
    </row>
    <row r="24" spans="1:17" x14ac:dyDescent="0.35">
      <c r="A24" s="47"/>
      <c r="B24" s="11"/>
      <c r="C24" s="18" t="str">
        <f t="shared" si="4"/>
        <v/>
      </c>
      <c r="D24" s="19" t="str">
        <f t="shared" ca="1" si="5"/>
        <v/>
      </c>
      <c r="E24" s="13"/>
      <c r="F24" s="20" t="str">
        <f t="shared" si="6"/>
        <v/>
      </c>
      <c r="G24" s="21" t="str">
        <f t="shared" si="7"/>
        <v/>
      </c>
      <c r="H24" s="22" t="str">
        <f t="shared" si="8"/>
        <v/>
      </c>
      <c r="I24" s="27"/>
      <c r="J24" s="16"/>
      <c r="K24" s="20" t="str">
        <f t="shared" si="9"/>
        <v/>
      </c>
      <c r="L24" s="38" t="str">
        <f t="shared" si="0"/>
        <v/>
      </c>
      <c r="M24" s="21" t="str">
        <f t="shared" si="10"/>
        <v/>
      </c>
      <c r="N24" s="27"/>
      <c r="O24" s="26" t="str">
        <f t="shared" si="1"/>
        <v/>
      </c>
      <c r="P24" s="23" t="str">
        <f t="shared" si="2"/>
        <v/>
      </c>
      <c r="Q24" s="20" t="str">
        <f t="shared" si="3"/>
        <v/>
      </c>
    </row>
    <row r="25" spans="1:17" x14ac:dyDescent="0.35">
      <c r="A25" s="47"/>
      <c r="B25" s="11"/>
      <c r="C25" s="5" t="str">
        <f t="shared" si="4"/>
        <v/>
      </c>
      <c r="D25" s="12" t="str">
        <f t="shared" ca="1" si="5"/>
        <v/>
      </c>
      <c r="E25" s="13"/>
      <c r="F25" s="14" t="str">
        <f t="shared" si="6"/>
        <v/>
      </c>
      <c r="G25" s="15" t="str">
        <f t="shared" si="7"/>
        <v/>
      </c>
      <c r="H25" s="24" t="str">
        <f t="shared" si="8"/>
        <v/>
      </c>
      <c r="I25" s="27"/>
      <c r="J25" s="16"/>
      <c r="K25" s="14" t="str">
        <f t="shared" si="9"/>
        <v/>
      </c>
      <c r="L25" s="38" t="str">
        <f t="shared" si="0"/>
        <v/>
      </c>
      <c r="M25" s="15" t="str">
        <f t="shared" si="10"/>
        <v/>
      </c>
      <c r="N25" s="27"/>
      <c r="O25" s="25" t="str">
        <f t="shared" si="1"/>
        <v/>
      </c>
      <c r="P25" s="17" t="str">
        <f t="shared" si="2"/>
        <v/>
      </c>
      <c r="Q25" s="14" t="str">
        <f t="shared" si="3"/>
        <v/>
      </c>
    </row>
    <row r="26" spans="1:17" x14ac:dyDescent="0.35">
      <c r="A26" s="47"/>
      <c r="B26" s="11"/>
      <c r="C26" s="18" t="str">
        <f t="shared" si="4"/>
        <v/>
      </c>
      <c r="D26" s="19" t="str">
        <f t="shared" ca="1" si="5"/>
        <v/>
      </c>
      <c r="E26" s="13"/>
      <c r="F26" s="20" t="str">
        <f t="shared" si="6"/>
        <v/>
      </c>
      <c r="G26" s="21" t="str">
        <f t="shared" si="7"/>
        <v/>
      </c>
      <c r="H26" s="22" t="str">
        <f t="shared" si="8"/>
        <v/>
      </c>
      <c r="I26" s="27"/>
      <c r="J26" s="16"/>
      <c r="K26" s="20" t="str">
        <f t="shared" si="9"/>
        <v/>
      </c>
      <c r="L26" s="38" t="str">
        <f t="shared" si="0"/>
        <v/>
      </c>
      <c r="M26" s="21" t="str">
        <f t="shared" si="10"/>
        <v/>
      </c>
      <c r="N26" s="27"/>
      <c r="O26" s="26" t="str">
        <f t="shared" si="1"/>
        <v/>
      </c>
      <c r="P26" s="23" t="str">
        <f t="shared" si="2"/>
        <v/>
      </c>
      <c r="Q26" s="20" t="str">
        <f t="shared" si="3"/>
        <v/>
      </c>
    </row>
    <row r="27" spans="1:17" x14ac:dyDescent="0.35">
      <c r="A27" s="47"/>
      <c r="B27" s="11"/>
      <c r="C27" s="5" t="str">
        <f t="shared" si="4"/>
        <v/>
      </c>
      <c r="D27" s="12" t="str">
        <f t="shared" ca="1" si="5"/>
        <v/>
      </c>
      <c r="E27" s="13"/>
      <c r="F27" s="14" t="str">
        <f t="shared" si="6"/>
        <v/>
      </c>
      <c r="G27" s="15" t="str">
        <f t="shared" si="7"/>
        <v/>
      </c>
      <c r="H27" s="24" t="str">
        <f t="shared" si="8"/>
        <v/>
      </c>
      <c r="I27" s="27"/>
      <c r="J27" s="16"/>
      <c r="K27" s="14" t="str">
        <f t="shared" si="9"/>
        <v/>
      </c>
      <c r="L27" s="38" t="str">
        <f t="shared" si="0"/>
        <v/>
      </c>
      <c r="M27" s="15" t="str">
        <f t="shared" si="10"/>
        <v/>
      </c>
      <c r="N27" s="27"/>
      <c r="O27" s="25" t="str">
        <f t="shared" si="1"/>
        <v/>
      </c>
      <c r="P27" s="17" t="str">
        <f t="shared" si="2"/>
        <v/>
      </c>
      <c r="Q27" s="14" t="str">
        <f t="shared" si="3"/>
        <v/>
      </c>
    </row>
    <row r="28" spans="1:17" x14ac:dyDescent="0.35">
      <c r="A28" s="47"/>
      <c r="B28" s="11"/>
      <c r="C28" s="18" t="str">
        <f t="shared" si="4"/>
        <v/>
      </c>
      <c r="D28" s="19" t="str">
        <f t="shared" ca="1" si="5"/>
        <v/>
      </c>
      <c r="E28" s="13"/>
      <c r="F28" s="20" t="str">
        <f t="shared" si="6"/>
        <v/>
      </c>
      <c r="G28" s="21" t="str">
        <f t="shared" si="7"/>
        <v/>
      </c>
      <c r="H28" s="22" t="str">
        <f t="shared" si="8"/>
        <v/>
      </c>
      <c r="I28" s="27"/>
      <c r="J28" s="16"/>
      <c r="K28" s="20" t="str">
        <f t="shared" si="9"/>
        <v/>
      </c>
      <c r="L28" s="38" t="str">
        <f t="shared" si="0"/>
        <v/>
      </c>
      <c r="M28" s="21" t="str">
        <f t="shared" si="10"/>
        <v/>
      </c>
      <c r="N28" s="27"/>
      <c r="O28" s="26" t="str">
        <f t="shared" si="1"/>
        <v/>
      </c>
      <c r="P28" s="23" t="str">
        <f t="shared" si="2"/>
        <v/>
      </c>
      <c r="Q28" s="20" t="str">
        <f t="shared" si="3"/>
        <v/>
      </c>
    </row>
    <row r="29" spans="1:17" x14ac:dyDescent="0.35">
      <c r="A29" s="47"/>
      <c r="B29" s="11"/>
      <c r="C29" s="5" t="str">
        <f t="shared" si="4"/>
        <v/>
      </c>
      <c r="D29" s="12" t="str">
        <f t="shared" ca="1" si="5"/>
        <v/>
      </c>
      <c r="E29" s="13"/>
      <c r="F29" s="14" t="str">
        <f t="shared" si="6"/>
        <v/>
      </c>
      <c r="G29" s="15" t="str">
        <f t="shared" si="7"/>
        <v/>
      </c>
      <c r="H29" s="24" t="str">
        <f t="shared" si="8"/>
        <v/>
      </c>
      <c r="I29" s="27"/>
      <c r="J29" s="16"/>
      <c r="K29" s="14" t="str">
        <f t="shared" si="9"/>
        <v/>
      </c>
      <c r="L29" s="38" t="str">
        <f t="shared" si="0"/>
        <v/>
      </c>
      <c r="M29" s="15" t="str">
        <f t="shared" si="10"/>
        <v/>
      </c>
      <c r="N29" s="27"/>
      <c r="O29" s="25" t="str">
        <f t="shared" si="1"/>
        <v/>
      </c>
      <c r="P29" s="17" t="str">
        <f t="shared" si="2"/>
        <v/>
      </c>
      <c r="Q29" s="14" t="str">
        <f t="shared" si="3"/>
        <v/>
      </c>
    </row>
    <row r="30" spans="1:17" x14ac:dyDescent="0.35">
      <c r="A30" s="47"/>
      <c r="B30" s="11"/>
      <c r="C30" s="18" t="str">
        <f t="shared" si="4"/>
        <v/>
      </c>
      <c r="D30" s="19" t="str">
        <f t="shared" ca="1" si="5"/>
        <v/>
      </c>
      <c r="E30" s="13"/>
      <c r="F30" s="20" t="str">
        <f t="shared" si="6"/>
        <v/>
      </c>
      <c r="G30" s="21" t="str">
        <f t="shared" si="7"/>
        <v/>
      </c>
      <c r="H30" s="22" t="str">
        <f t="shared" si="8"/>
        <v/>
      </c>
      <c r="I30" s="27"/>
      <c r="J30" s="16"/>
      <c r="K30" s="20" t="str">
        <f t="shared" si="9"/>
        <v/>
      </c>
      <c r="L30" s="38" t="str">
        <f t="shared" si="0"/>
        <v/>
      </c>
      <c r="M30" s="21" t="str">
        <f t="shared" si="10"/>
        <v/>
      </c>
      <c r="N30" s="27"/>
      <c r="O30" s="26" t="str">
        <f t="shared" si="1"/>
        <v/>
      </c>
      <c r="P30" s="23" t="str">
        <f t="shared" si="2"/>
        <v/>
      </c>
      <c r="Q30" s="20" t="str">
        <f t="shared" si="3"/>
        <v/>
      </c>
    </row>
    <row r="31" spans="1:17" x14ac:dyDescent="0.35">
      <c r="A31" s="47"/>
      <c r="B31" s="11"/>
      <c r="C31" s="5" t="str">
        <f t="shared" si="4"/>
        <v/>
      </c>
      <c r="D31" s="12" t="str">
        <f t="shared" ca="1" si="5"/>
        <v/>
      </c>
      <c r="E31" s="13"/>
      <c r="F31" s="14" t="str">
        <f t="shared" si="6"/>
        <v/>
      </c>
      <c r="G31" s="15" t="str">
        <f t="shared" si="7"/>
        <v/>
      </c>
      <c r="H31" s="24" t="str">
        <f t="shared" si="8"/>
        <v/>
      </c>
      <c r="I31" s="27"/>
      <c r="J31" s="16"/>
      <c r="K31" s="14" t="str">
        <f t="shared" si="9"/>
        <v/>
      </c>
      <c r="L31" s="38" t="str">
        <f t="shared" si="0"/>
        <v/>
      </c>
      <c r="M31" s="15" t="str">
        <f t="shared" si="10"/>
        <v/>
      </c>
      <c r="N31" s="27"/>
      <c r="O31" s="25" t="str">
        <f t="shared" si="1"/>
        <v/>
      </c>
      <c r="P31" s="17" t="str">
        <f t="shared" si="2"/>
        <v/>
      </c>
      <c r="Q31" s="14" t="str">
        <f t="shared" si="3"/>
        <v/>
      </c>
    </row>
    <row r="32" spans="1:17" x14ac:dyDescent="0.35">
      <c r="A32" s="47"/>
      <c r="B32" s="11"/>
      <c r="C32" s="18" t="str">
        <f t="shared" si="4"/>
        <v/>
      </c>
      <c r="D32" s="19" t="str">
        <f t="shared" ca="1" si="5"/>
        <v/>
      </c>
      <c r="E32" s="13"/>
      <c r="F32" s="20" t="str">
        <f t="shared" si="6"/>
        <v/>
      </c>
      <c r="G32" s="21" t="str">
        <f t="shared" si="7"/>
        <v/>
      </c>
      <c r="H32" s="22" t="str">
        <f t="shared" si="8"/>
        <v/>
      </c>
      <c r="I32" s="27"/>
      <c r="J32" s="16"/>
      <c r="K32" s="20" t="str">
        <f t="shared" si="9"/>
        <v/>
      </c>
      <c r="L32" s="38" t="str">
        <f t="shared" si="0"/>
        <v/>
      </c>
      <c r="M32" s="21" t="str">
        <f t="shared" si="10"/>
        <v/>
      </c>
      <c r="N32" s="27"/>
      <c r="O32" s="26" t="str">
        <f t="shared" si="1"/>
        <v/>
      </c>
      <c r="P32" s="23" t="str">
        <f t="shared" si="2"/>
        <v/>
      </c>
      <c r="Q32" s="20" t="str">
        <f t="shared" si="3"/>
        <v/>
      </c>
    </row>
    <row r="33" spans="1:17" x14ac:dyDescent="0.35">
      <c r="A33" s="47"/>
      <c r="B33" s="11"/>
      <c r="C33" s="5" t="str">
        <f t="shared" si="4"/>
        <v/>
      </c>
      <c r="D33" s="12" t="str">
        <f t="shared" ca="1" si="5"/>
        <v/>
      </c>
      <c r="E33" s="13"/>
      <c r="F33" s="14" t="str">
        <f t="shared" si="6"/>
        <v/>
      </c>
      <c r="G33" s="15" t="str">
        <f t="shared" si="7"/>
        <v/>
      </c>
      <c r="H33" s="24" t="str">
        <f t="shared" si="8"/>
        <v/>
      </c>
      <c r="I33" s="27"/>
      <c r="J33" s="16"/>
      <c r="K33" s="14" t="str">
        <f t="shared" si="9"/>
        <v/>
      </c>
      <c r="L33" s="38" t="str">
        <f t="shared" si="0"/>
        <v/>
      </c>
      <c r="M33" s="15" t="str">
        <f t="shared" si="10"/>
        <v/>
      </c>
      <c r="N33" s="27"/>
      <c r="O33" s="25" t="str">
        <f t="shared" si="1"/>
        <v/>
      </c>
      <c r="P33" s="17" t="str">
        <f t="shared" si="2"/>
        <v/>
      </c>
      <c r="Q33" s="14" t="str">
        <f t="shared" si="3"/>
        <v/>
      </c>
    </row>
    <row r="34" spans="1:17" x14ac:dyDescent="0.35">
      <c r="A34" s="47"/>
      <c r="B34" s="11"/>
      <c r="C34" s="18" t="str">
        <f t="shared" si="4"/>
        <v/>
      </c>
      <c r="D34" s="19" t="str">
        <f t="shared" ca="1" si="5"/>
        <v/>
      </c>
      <c r="E34" s="13"/>
      <c r="F34" s="20" t="str">
        <f t="shared" si="6"/>
        <v/>
      </c>
      <c r="G34" s="21" t="str">
        <f t="shared" si="7"/>
        <v/>
      </c>
      <c r="H34" s="22" t="str">
        <f t="shared" si="8"/>
        <v/>
      </c>
      <c r="I34" s="27"/>
      <c r="J34" s="16"/>
      <c r="K34" s="20" t="str">
        <f t="shared" si="9"/>
        <v/>
      </c>
      <c r="L34" s="38" t="str">
        <f t="shared" si="0"/>
        <v/>
      </c>
      <c r="M34" s="21" t="str">
        <f t="shared" si="10"/>
        <v/>
      </c>
      <c r="N34" s="27"/>
      <c r="O34" s="26" t="str">
        <f t="shared" si="1"/>
        <v/>
      </c>
      <c r="P34" s="23" t="str">
        <f t="shared" si="2"/>
        <v/>
      </c>
      <c r="Q34" s="20" t="str">
        <f t="shared" si="3"/>
        <v/>
      </c>
    </row>
    <row r="35" spans="1:17" x14ac:dyDescent="0.35">
      <c r="A35" s="47"/>
      <c r="B35" s="44"/>
      <c r="C35" s="30" t="str">
        <f t="shared" si="4"/>
        <v/>
      </c>
      <c r="D35" s="31" t="str">
        <f t="shared" ca="1" si="5"/>
        <v/>
      </c>
      <c r="E35" s="32"/>
      <c r="F35" s="33" t="str">
        <f t="shared" si="6"/>
        <v/>
      </c>
      <c r="G35" s="34" t="str">
        <f t="shared" si="7"/>
        <v/>
      </c>
      <c r="H35" s="45" t="str">
        <f t="shared" si="8"/>
        <v/>
      </c>
      <c r="I35" s="27"/>
      <c r="J35" s="37"/>
      <c r="K35" s="33" t="str">
        <f t="shared" si="9"/>
        <v/>
      </c>
      <c r="L35" s="38" t="str">
        <f t="shared" si="0"/>
        <v/>
      </c>
      <c r="M35" s="34" t="str">
        <f t="shared" si="10"/>
        <v/>
      </c>
      <c r="N35" s="27"/>
      <c r="O35" s="39" t="str">
        <f t="shared" si="1"/>
        <v/>
      </c>
      <c r="P35" s="38" t="str">
        <f t="shared" si="2"/>
        <v/>
      </c>
      <c r="Q35" s="33" t="str">
        <f t="shared" si="3"/>
        <v/>
      </c>
    </row>
    <row r="36" spans="1:17" x14ac:dyDescent="0.35">
      <c r="A36" s="47"/>
      <c r="B36" s="40" t="s">
        <v>13</v>
      </c>
      <c r="C36" s="40"/>
      <c r="D36" s="40"/>
      <c r="E36" s="41"/>
      <c r="F36" s="42">
        <f ca="1">SUM(F7:F35)</f>
        <v>791399.2</v>
      </c>
      <c r="G36" s="43">
        <f ca="1">SUM(G7:G35)</f>
        <v>1.0000000000000002</v>
      </c>
      <c r="H36" s="41"/>
      <c r="I36" s="27"/>
      <c r="J36" s="43">
        <f>SUM(J7:J35)</f>
        <v>1</v>
      </c>
      <c r="K36" s="42">
        <f ca="1">SUM(K7:K35)</f>
        <v>836399.20000000007</v>
      </c>
      <c r="L36" s="41"/>
      <c r="M36" s="43">
        <f ca="1">SUM(M7:M35)</f>
        <v>0.99984084155030295</v>
      </c>
      <c r="N36" s="27"/>
      <c r="O36" s="41"/>
      <c r="P36" s="41"/>
      <c r="Q36" s="46" cm="1">
        <f t="array" aca="1" ref="Q36" ca="1">SUMPRODUCT((L7:L15-E7:E15)*D7:D15)</f>
        <v>44866.880000000019</v>
      </c>
    </row>
    <row r="37" spans="1:17" x14ac:dyDescent="0.35">
      <c r="A37" s="47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28" t="s">
        <v>31</v>
      </c>
      <c r="P37" s="28"/>
      <c r="Q37" s="29">
        <f ca="1">Q36</f>
        <v>44866.880000000019</v>
      </c>
    </row>
    <row r="38" spans="1:17" x14ac:dyDescent="0.35">
      <c r="O38" s="28" t="s">
        <v>34</v>
      </c>
      <c r="P38" s="28"/>
      <c r="Q38" s="29">
        <f ca="1">H4-Q36</f>
        <v>133.11999999998079</v>
      </c>
    </row>
    <row r="42" spans="1:17" x14ac:dyDescent="0.35">
      <c r="Q42" s="1"/>
    </row>
  </sheetData>
  <mergeCells count="3">
    <mergeCell ref="B5:C5"/>
    <mergeCell ref="J5:K5"/>
    <mergeCell ref="O5:P5"/>
  </mergeCells>
  <conditionalFormatting sqref="O7:O35">
    <cfRule type="containsText" dxfId="1" priority="1" operator="containsText" text="BUY">
      <formula>NOT(ISERROR(SEARCH("BUY",O7)))</formula>
    </cfRule>
  </conditionalFormatting>
  <conditionalFormatting sqref="O7:O35">
    <cfRule type="containsText" dxfId="0" priority="2" operator="containsText" text="SELL">
      <formula>NOT(ISERROR(SEARCH("SELL",O7)))</formula>
    </cfRule>
  </conditionalFormatting>
  <dataValidations count="1">
    <dataValidation type="list" allowBlank="1" showInputMessage="1" showErrorMessage="1" sqref="M4" xr:uid="{8C8600C4-7D44-456B-BF79-8F96566FEF95}">
      <formula1>"Yes,No"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</vt:lpstr>
      <vt:lpstr>Rebalance + Invest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Charbonnet</dc:creator>
  <cp:lastModifiedBy>Daniel Charbonnet</cp:lastModifiedBy>
  <dcterms:created xsi:type="dcterms:W3CDTF">2020-02-15T13:36:55Z</dcterms:created>
  <dcterms:modified xsi:type="dcterms:W3CDTF">2026-02-20T13:48:57Z</dcterms:modified>
</cp:coreProperties>
</file>